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4075" windowHeight="5595"/>
  </bookViews>
  <sheets>
    <sheet name="PPI" sheetId="5" r:id="rId1"/>
    <sheet name="PPI.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5" l="1"/>
  <c r="M112" i="5"/>
  <c r="L112" i="5"/>
  <c r="K112" i="5"/>
  <c r="J112" i="5"/>
  <c r="I112" i="5"/>
  <c r="H112" i="5"/>
  <c r="M109" i="5"/>
  <c r="L109" i="5"/>
  <c r="G109" i="5"/>
  <c r="M108" i="5"/>
  <c r="L108" i="5"/>
  <c r="G108" i="5"/>
  <c r="M107" i="5"/>
  <c r="L107" i="5"/>
  <c r="G107" i="5"/>
  <c r="M106" i="5"/>
  <c r="L106" i="5"/>
  <c r="G106" i="5"/>
  <c r="M105" i="5"/>
  <c r="L105" i="5"/>
  <c r="G105" i="5"/>
  <c r="M104" i="5"/>
  <c r="L104" i="5"/>
  <c r="G104" i="5"/>
  <c r="M103" i="5"/>
  <c r="L103" i="5"/>
  <c r="G103" i="5"/>
  <c r="M102" i="5"/>
  <c r="L102" i="5"/>
  <c r="G102" i="5"/>
  <c r="M101" i="5"/>
  <c r="L101" i="5"/>
  <c r="G101" i="5"/>
  <c r="M100" i="5"/>
  <c r="L100" i="5"/>
  <c r="G100" i="5"/>
  <c r="M99" i="5"/>
  <c r="L99" i="5"/>
  <c r="G99" i="5"/>
  <c r="G112" i="5" s="1"/>
  <c r="M98" i="5"/>
  <c r="L98" i="5"/>
  <c r="G98" i="5"/>
  <c r="K93" i="5"/>
  <c r="K114" i="5" s="1"/>
  <c r="J93" i="5"/>
  <c r="J114" i="5" s="1"/>
  <c r="I93" i="5"/>
  <c r="I114" i="5" s="1"/>
  <c r="H93" i="5"/>
  <c r="M90" i="5"/>
  <c r="L90" i="5"/>
  <c r="G90" i="5"/>
  <c r="M89" i="5"/>
  <c r="L89" i="5"/>
  <c r="G89" i="5"/>
  <c r="M88" i="5"/>
  <c r="L88" i="5"/>
  <c r="G88" i="5"/>
  <c r="M87" i="5"/>
  <c r="L87" i="5"/>
  <c r="G87" i="5"/>
  <c r="M86" i="5"/>
  <c r="L86" i="5"/>
  <c r="G86" i="5"/>
  <c r="M85" i="5"/>
  <c r="L85" i="5"/>
  <c r="G85" i="5"/>
  <c r="M84" i="5"/>
  <c r="L84" i="5"/>
  <c r="G84" i="5"/>
  <c r="M83" i="5"/>
  <c r="L83" i="5"/>
  <c r="G83" i="5"/>
  <c r="M82" i="5"/>
  <c r="L82" i="5"/>
  <c r="G82" i="5"/>
  <c r="M81" i="5"/>
  <c r="L81" i="5"/>
  <c r="G81" i="5"/>
  <c r="M80" i="5"/>
  <c r="L80" i="5"/>
  <c r="G80" i="5"/>
  <c r="M79" i="5"/>
  <c r="L79" i="5"/>
  <c r="G79" i="5"/>
  <c r="M78" i="5"/>
  <c r="L78" i="5"/>
  <c r="G78" i="5"/>
  <c r="M77" i="5"/>
  <c r="L77" i="5"/>
  <c r="G77" i="5"/>
  <c r="M76" i="5"/>
  <c r="L76" i="5"/>
  <c r="G76" i="5"/>
  <c r="M75" i="5"/>
  <c r="L75" i="5"/>
  <c r="G75" i="5"/>
  <c r="M74" i="5"/>
  <c r="L74" i="5"/>
  <c r="G74" i="5"/>
  <c r="M73" i="5"/>
  <c r="L73" i="5"/>
  <c r="G73" i="5"/>
  <c r="M72" i="5"/>
  <c r="L72" i="5"/>
  <c r="G72" i="5"/>
  <c r="M71" i="5"/>
  <c r="L71" i="5"/>
  <c r="G71" i="5"/>
  <c r="M70" i="5"/>
  <c r="L70" i="5"/>
  <c r="G70" i="5"/>
  <c r="M69" i="5"/>
  <c r="L69" i="5"/>
  <c r="G69" i="5"/>
  <c r="M68" i="5"/>
  <c r="L68" i="5"/>
  <c r="G68" i="5"/>
  <c r="M67" i="5"/>
  <c r="L67" i="5"/>
  <c r="G67" i="5"/>
  <c r="M66" i="5"/>
  <c r="L66" i="5"/>
  <c r="G66" i="5"/>
  <c r="M65" i="5"/>
  <c r="L65" i="5"/>
  <c r="G65" i="5"/>
  <c r="M64" i="5"/>
  <c r="L64" i="5"/>
  <c r="G64" i="5"/>
  <c r="M63" i="5"/>
  <c r="L63" i="5"/>
  <c r="G63" i="5"/>
  <c r="M62" i="5"/>
  <c r="L62" i="5"/>
  <c r="G62" i="5"/>
  <c r="M61" i="5"/>
  <c r="L61" i="5"/>
  <c r="G61" i="5"/>
  <c r="M60" i="5"/>
  <c r="L60" i="5"/>
  <c r="G60" i="5"/>
  <c r="M59" i="5"/>
  <c r="L59" i="5"/>
  <c r="G59" i="5"/>
  <c r="M58" i="5"/>
  <c r="L58" i="5"/>
  <c r="G58" i="5"/>
  <c r="M57" i="5"/>
  <c r="L57" i="5"/>
  <c r="G57" i="5"/>
  <c r="M56" i="5"/>
  <c r="L56" i="5"/>
  <c r="G56" i="5"/>
  <c r="M55" i="5"/>
  <c r="L55" i="5"/>
  <c r="G55" i="5"/>
  <c r="M54" i="5"/>
  <c r="L54" i="5"/>
  <c r="G54" i="5"/>
  <c r="M53" i="5"/>
  <c r="L53" i="5"/>
  <c r="G53" i="5"/>
  <c r="M52" i="5"/>
  <c r="L52" i="5"/>
  <c r="G52" i="5"/>
  <c r="M51" i="5"/>
  <c r="L51" i="5"/>
  <c r="G51" i="5"/>
  <c r="M50" i="5"/>
  <c r="L50" i="5"/>
  <c r="G50" i="5"/>
  <c r="M49" i="5"/>
  <c r="L49" i="5"/>
  <c r="G49" i="5"/>
  <c r="M48" i="5"/>
  <c r="L48" i="5"/>
  <c r="G48" i="5"/>
  <c r="M47" i="5"/>
  <c r="L47" i="5"/>
  <c r="G47" i="5"/>
  <c r="M46" i="5"/>
  <c r="L46" i="5"/>
  <c r="G46" i="5"/>
  <c r="M45" i="5"/>
  <c r="L45" i="5"/>
  <c r="G45" i="5"/>
  <c r="M44" i="5"/>
  <c r="L44" i="5"/>
  <c r="G44" i="5"/>
  <c r="M43" i="5"/>
  <c r="L43" i="5"/>
  <c r="G43" i="5"/>
  <c r="M42" i="5"/>
  <c r="L42" i="5"/>
  <c r="G42" i="5"/>
  <c r="M41" i="5"/>
  <c r="L41" i="5"/>
  <c r="G41" i="5"/>
  <c r="M40" i="5"/>
  <c r="L40" i="5"/>
  <c r="G40" i="5"/>
  <c r="M39" i="5"/>
  <c r="L39" i="5"/>
  <c r="G39" i="5"/>
  <c r="M38" i="5"/>
  <c r="L38" i="5"/>
  <c r="G38" i="5"/>
  <c r="M37" i="5"/>
  <c r="L37" i="5"/>
  <c r="G37" i="5"/>
  <c r="M36" i="5"/>
  <c r="L36" i="5"/>
  <c r="G36" i="5"/>
  <c r="M35" i="5"/>
  <c r="L35" i="5"/>
  <c r="G35" i="5"/>
  <c r="M34" i="5"/>
  <c r="L34" i="5"/>
  <c r="G34" i="5"/>
  <c r="M33" i="5"/>
  <c r="L33" i="5"/>
  <c r="G33" i="5"/>
  <c r="M32" i="5"/>
  <c r="L32" i="5"/>
  <c r="G32" i="5"/>
  <c r="M31" i="5"/>
  <c r="L31" i="5"/>
  <c r="G31" i="5"/>
  <c r="M30" i="5"/>
  <c r="L30" i="5"/>
  <c r="G30" i="5"/>
  <c r="M29" i="5"/>
  <c r="L29" i="5"/>
  <c r="G29" i="5"/>
  <c r="M28" i="5"/>
  <c r="L28" i="5"/>
  <c r="G28" i="5"/>
  <c r="M27" i="5"/>
  <c r="L27" i="5"/>
  <c r="G27" i="5"/>
  <c r="M26" i="5"/>
  <c r="L26" i="5"/>
  <c r="G26" i="5"/>
  <c r="M25" i="5"/>
  <c r="L25" i="5"/>
  <c r="G25" i="5"/>
  <c r="M24" i="5"/>
  <c r="L24" i="5"/>
  <c r="G24" i="5"/>
  <c r="M23" i="5"/>
  <c r="L23" i="5"/>
  <c r="G23" i="5"/>
  <c r="M22" i="5"/>
  <c r="L22" i="5"/>
  <c r="G22" i="5"/>
  <c r="M21" i="5"/>
  <c r="L21" i="5"/>
  <c r="G21" i="5"/>
  <c r="M20" i="5"/>
  <c r="L20" i="5"/>
  <c r="G20" i="5"/>
  <c r="M19" i="5"/>
  <c r="L19" i="5"/>
  <c r="G19" i="5"/>
  <c r="M18" i="5"/>
  <c r="L18" i="5"/>
  <c r="G18" i="5"/>
  <c r="M17" i="5"/>
  <c r="L17" i="5"/>
  <c r="G17" i="5"/>
  <c r="M16" i="5"/>
  <c r="L16" i="5"/>
  <c r="G16" i="5"/>
  <c r="M15" i="5"/>
  <c r="L15" i="5"/>
  <c r="G15" i="5"/>
  <c r="M14" i="5"/>
  <c r="L14" i="5"/>
  <c r="G14" i="5"/>
  <c r="M13" i="5"/>
  <c r="L13" i="5"/>
  <c r="G13" i="5"/>
  <c r="M12" i="5"/>
  <c r="L12" i="5"/>
  <c r="G12" i="5"/>
  <c r="M11" i="5"/>
  <c r="L11" i="5"/>
  <c r="G11" i="5"/>
  <c r="M10" i="5"/>
  <c r="L10" i="5"/>
  <c r="G10" i="5"/>
  <c r="M9" i="5"/>
  <c r="L9" i="5"/>
  <c r="G9" i="5"/>
  <c r="G93" i="5" s="1"/>
  <c r="G114" i="5" s="1"/>
  <c r="L114" i="5" l="1"/>
  <c r="M114" i="5"/>
  <c r="L93" i="5"/>
  <c r="M93" i="5"/>
  <c r="O13" i="4" l="1"/>
  <c r="N13" i="4"/>
  <c r="M13" i="4"/>
  <c r="L13" i="4"/>
  <c r="O12" i="4"/>
  <c r="N12" i="4"/>
  <c r="M12" i="4"/>
  <c r="L12" i="4"/>
  <c r="O11" i="4"/>
  <c r="N11" i="4"/>
  <c r="M11" i="4"/>
  <c r="L11" i="4"/>
  <c r="O10" i="4"/>
  <c r="N10" i="4"/>
  <c r="M10" i="4"/>
  <c r="L10" i="4"/>
  <c r="O9" i="4"/>
  <c r="N9" i="4"/>
  <c r="M9" i="4"/>
  <c r="L9" i="4"/>
  <c r="O8" i="4"/>
  <c r="N8" i="4"/>
  <c r="M8" i="4"/>
  <c r="L8" i="4"/>
  <c r="O7" i="4"/>
  <c r="N7" i="4"/>
  <c r="M7" i="4"/>
  <c r="L7" i="4"/>
  <c r="O6" i="4"/>
  <c r="N6" i="4"/>
  <c r="M6" i="4"/>
  <c r="L6" i="4"/>
  <c r="O5" i="4"/>
  <c r="N5" i="4"/>
  <c r="M5" i="4"/>
  <c r="L5" i="4"/>
  <c r="G14" i="4" l="1"/>
  <c r="F14" i="4"/>
  <c r="E14" i="4"/>
  <c r="M4" i="4" l="1"/>
  <c r="L4" i="4"/>
  <c r="O4" i="4"/>
  <c r="N4" i="4"/>
</calcChain>
</file>

<file path=xl/sharedStrings.xml><?xml version="1.0" encoding="utf-8"?>
<sst xmlns="http://schemas.openxmlformats.org/spreadsheetml/2006/main" count="281" uniqueCount="162">
  <si>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</si>
  <si>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</si>
  <si>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</si>
  <si>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</si>
  <si>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</si>
  <si>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</si>
  <si>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</si>
  <si>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</si>
  <si>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</si>
  <si>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</si>
  <si>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</si>
  <si>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</si>
  <si>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</si>
  <si>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</si>
  <si>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</si>
  <si>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</si>
  <si>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</si>
  <si>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</si>
  <si>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</si>
  <si>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K0001</t>
  </si>
  <si>
    <t>INFRAESTRUCTURA URBANA</t>
  </si>
  <si>
    <t>INFRAEST URB POR ADM</t>
  </si>
  <si>
    <t>OBRA PUBLICAS MPAL</t>
  </si>
  <si>
    <t>K0002</t>
  </si>
  <si>
    <t>COLOCACION DE PAPELERAS (FOAM)</t>
  </si>
  <si>
    <t>INFRAEST URB POR CON</t>
  </si>
  <si>
    <t>K000301</t>
  </si>
  <si>
    <t>INFRAESTRUCTURA DE OBRA DRENAJES ZONA URBANA</t>
  </si>
  <si>
    <t>INFRAEST OB DREN URB</t>
  </si>
  <si>
    <t>K000302</t>
  </si>
  <si>
    <t>INFRAESTRUCTURA DE OBRA DRENAJES ZONA RURAL</t>
  </si>
  <si>
    <t>INFRAEST OB DREN RUR</t>
  </si>
  <si>
    <t>K000401</t>
  </si>
  <si>
    <t>INFRAESTRUCTURA DE OBRA ELECTRIFICACIONES ZONA URB</t>
  </si>
  <si>
    <t>INFRAEST OB ELEC URB</t>
  </si>
  <si>
    <t>K000402</t>
  </si>
  <si>
    <t>INFRAESTRUCTURA DE OBRA ELECTRIFICACIONES ZONA RUR</t>
  </si>
  <si>
    <t>INFRAEST OB ELEC RUR</t>
  </si>
  <si>
    <t>K000501</t>
  </si>
  <si>
    <t>INFRAESTRUCTURA DE OBRA PAVIMENTACIONES ZONA URBAN</t>
  </si>
  <si>
    <t>INFRAEST OB PAV URB</t>
  </si>
  <si>
    <t>K000502</t>
  </si>
  <si>
    <t>INFRAESTRUCTURA DE OBRA PAVIMENTACIONES ZONA RURAL</t>
  </si>
  <si>
    <t>INFRAEST OB PAV RUR</t>
  </si>
  <si>
    <t>K000601</t>
  </si>
  <si>
    <t>INFRAESTRUCTURA DE OBRA CAMINOS RURALES</t>
  </si>
  <si>
    <t>INFRA OBRA CAMI RUR</t>
  </si>
  <si>
    <t>K000701</t>
  </si>
  <si>
    <t>INFRA DE OBRAS EN BIENES MUNICIPALES</t>
  </si>
  <si>
    <t>INFRA OBRAS BIEN MUN</t>
  </si>
  <si>
    <t>Municipio de Uriangato Gto.
Programas y Proyectos de Inversión
Del 1 de Enero al 31 de Diciembre de 2023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</si>
  <si>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</si>
  <si>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</si>
  <si>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</si>
  <si>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</si>
  <si>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</si>
  <si>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</si>
  <si>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</si>
  <si>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</si>
  <si>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</si>
  <si>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</si>
  <si>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</si>
  <si>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</si>
  <si>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</si>
  <si>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</si>
  <si>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</si>
  <si>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E0001</t>
  </si>
  <si>
    <t>PRESIDENTE - ATN CIUDADANA Y GUBERNAMENTAL</t>
  </si>
  <si>
    <t>EQUIPOS Y APARATOS AUDIOVISUALES</t>
  </si>
  <si>
    <t>EQUIPO DE COMUNICACION Y TELECOMUNICACION</t>
  </si>
  <si>
    <t>E0002</t>
  </si>
  <si>
    <t>VIGILAR ACUERDOS AYUNTAMIENTO</t>
  </si>
  <si>
    <t>EQUIPO DE COMPUTO Y DE TECNOLOGIAS DE LA INFORMAC</t>
  </si>
  <si>
    <t>OTRO MOBILIARIO Y EQUIPO EDUCACIONAL Y RECREATIVO</t>
  </si>
  <si>
    <t>VEHICULOS Y EQUIPO TERRESTRE</t>
  </si>
  <si>
    <t>SOFTWARE</t>
  </si>
  <si>
    <t>E0004</t>
  </si>
  <si>
    <t>PRESIDENCIA - ATENCION CIUDADANA Y GUB</t>
  </si>
  <si>
    <t>E0005</t>
  </si>
  <si>
    <t>ATENCION AGIL AL CIUDADANO</t>
  </si>
  <si>
    <t>E0006</t>
  </si>
  <si>
    <t>GESTION Y COORDINACION DE FUNCIONES</t>
  </si>
  <si>
    <t>MUEBLES DE OFICINA Y ESTANTERIA</t>
  </si>
  <si>
    <t>E000601</t>
  </si>
  <si>
    <t>ARCHIVO HISTORICO DEL MUNICIPIO ACTUALIZADO</t>
  </si>
  <si>
    <t>E0007</t>
  </si>
  <si>
    <t>MANEJO EFICIENTE DE LOS RECURSOS</t>
  </si>
  <si>
    <t>E0008</t>
  </si>
  <si>
    <t>ACTUALIZACIÓN Y MODERNIZACION CATASTRAL</t>
  </si>
  <si>
    <t>LICENCIAS INFORMATICAS E INTELECTUALES</t>
  </si>
  <si>
    <t>E0009</t>
  </si>
  <si>
    <t>PROGRAMA DE DESARROLLO INSTITUCIONAL</t>
  </si>
  <si>
    <t>E0010</t>
  </si>
  <si>
    <t>FORMACION LABORAL</t>
  </si>
  <si>
    <t>E0012</t>
  </si>
  <si>
    <t>PROMOVER EL TURISMO DEL MUNICIPIO</t>
  </si>
  <si>
    <t>CAMARAS FOTOGRAFICAS Y DE VIDEO</t>
  </si>
  <si>
    <t>E0014</t>
  </si>
  <si>
    <t>PROGRAMA OPERATIVO COMUNICACION SOCIAL</t>
  </si>
  <si>
    <t>E0016</t>
  </si>
  <si>
    <t>PROGRAMA ESTIMULOS A LA EDUCACION</t>
  </si>
  <si>
    <t>E0019</t>
  </si>
  <si>
    <t>JUVENTUD</t>
  </si>
  <si>
    <t>E0023</t>
  </si>
  <si>
    <t>EFICIENTAR EL USO DEL RASTRO MUNICIPAL</t>
  </si>
  <si>
    <t>EQUIPO MEDICO Y DE LABORATORIO</t>
  </si>
  <si>
    <t>E0024</t>
  </si>
  <si>
    <t>PROMOVER EL USO DE AGUA TRATADA</t>
  </si>
  <si>
    <t>OTROS MOBILIARIOS Y EQUIPOS DE ADMINISTRACION</t>
  </si>
  <si>
    <t>E0025</t>
  </si>
  <si>
    <t>MEJORAR EL MANTENIMIENTO DE LAS AREAS VERD</t>
  </si>
  <si>
    <t>E0026</t>
  </si>
  <si>
    <t>MEJORAR LOS SERVICIOS EN EL PANTEON</t>
  </si>
  <si>
    <t>E0028</t>
  </si>
  <si>
    <t>MEDIDAS DE SEGURIDAD EN MATERIA DE PROTECC</t>
  </si>
  <si>
    <t>E0031</t>
  </si>
  <si>
    <t>EDUCACION Y CIVISMO</t>
  </si>
  <si>
    <t>E0032</t>
  </si>
  <si>
    <t>MOVILIDAD REGLAMENTAL Y AGIL</t>
  </si>
  <si>
    <t>E0033</t>
  </si>
  <si>
    <t>JURIDICA</t>
  </si>
  <si>
    <t>E0034</t>
  </si>
  <si>
    <t>MEDIO AMBIENTE Y ORDENAMIENTO TERRITORIAL</t>
  </si>
  <si>
    <t>HERRAMIENTAS Y MAQUINAS-HERRAMIENTA</t>
  </si>
  <si>
    <t>E0036</t>
  </si>
  <si>
    <t>PROGRAMA MAS</t>
  </si>
  <si>
    <t>E0037</t>
  </si>
  <si>
    <t>PROGRAMA ESCUELA DIGNA 2015</t>
  </si>
  <si>
    <t>E0038</t>
  </si>
  <si>
    <t>OTROS EQUIPOS DE TRANSPORTE</t>
  </si>
  <si>
    <t>E0040</t>
  </si>
  <si>
    <t>PRESIDENCIA MPAL</t>
  </si>
  <si>
    <t>SIST DE AIRE ACON, CALEFACC Y DE REFR INDUS Y COM</t>
  </si>
  <si>
    <t>E0042</t>
  </si>
  <si>
    <t>PROGRAMA CONTINGENCIA DE SALUD</t>
  </si>
  <si>
    <t>E0044</t>
  </si>
  <si>
    <t>MEDIDAS DE SEGURIDAD MATERIA DE PROTECCION CIVIL</t>
  </si>
  <si>
    <t>OTROS EQUIPOS</t>
  </si>
  <si>
    <t>E0045</t>
  </si>
  <si>
    <t>IGUALDAD ENTRE MUJERES Y HOMBRES</t>
  </si>
  <si>
    <t>G0001</t>
  </si>
  <si>
    <t>FISCALIZACION Y COMERCIO</t>
  </si>
  <si>
    <t>L0001</t>
  </si>
  <si>
    <t>JUSTICIA CONFIABLE EN MATERIA ADMINISTRATI</t>
  </si>
  <si>
    <t>M0001</t>
  </si>
  <si>
    <t>EFICIENTAR LOS PROCESOS DE LA ADMINISTRACI</t>
  </si>
  <si>
    <t>M0002</t>
  </si>
  <si>
    <t>EFICIENTAR LOS PROCESOS DE LA ADMINISTRACION</t>
  </si>
  <si>
    <t>O0001</t>
  </si>
  <si>
    <t>APOYO A LA FUNCION PUBLICA AL MEJ DE TECNO</t>
  </si>
  <si>
    <t>P0001</t>
  </si>
  <si>
    <t>PLANEACION - PLANEACION EVALUACION SEGUIMI</t>
  </si>
  <si>
    <t>TOTAL PROGRAMA DE INVERSIÓN DE ADQUISICIONES</t>
  </si>
  <si>
    <t>PROYECTOS DE INVERSIÓN</t>
  </si>
  <si>
    <t>PROGRAMA DE INVERSIÓN DE INFRAESTRUCTURA</t>
  </si>
  <si>
    <t>DIV DE TERRENOS Y CONSTR DE OBRAS DE URBANIZACION</t>
  </si>
  <si>
    <t>CONSTRUCCION DE VIAS DE COMUNICACION</t>
  </si>
  <si>
    <t>K0006</t>
  </si>
  <si>
    <t>ONR-TECHADO CANCHA CACH. CEN GERONTOLOGICO</t>
  </si>
  <si>
    <t>EDIFICACION NO HABITACIONAL</t>
  </si>
  <si>
    <t>TOTAL PROYECTOS DE INVERSIÓN DE INFRAESTRUCTURA</t>
  </si>
  <si>
    <t xml:space="preserve">TOTAL PROGRAMAS Y PROYECTOS DE 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</si>
</sst>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3" xfId="18" applyFont="1" applyBorder="1" applyAlignment="1" applyProtection="1">
      <alignment horizontal="center" vertical="top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0" fontId="4" fillId="0" borderId="0" xfId="0" applyFont="1"/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14" xfId="0" applyFont="1" applyFill="1" applyBorder="1" applyAlignment="1" applyProtection="1">
      <alignment horizontal="right" vertical="center" wrapText="1"/>
    </xf>
    <xf numFmtId="0" fontId="4" fillId="0" borderId="13" xfId="0" applyFont="1" applyFill="1" applyBorder="1"/>
    <xf numFmtId="0" fontId="9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165" fontId="10" fillId="0" borderId="0" xfId="0" applyNumberFormat="1" applyFont="1" applyFill="1" applyBorder="1" applyAlignment="1" applyProtection="1">
      <alignment horizontal="left" vertical="top" wrapText="1"/>
    </xf>
    <xf numFmtId="0" fontId="7" fillId="0" borderId="13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Alignment="1" applyProtection="1">
      <alignment horizontal="left" wrapText="1"/>
    </xf>
    <xf numFmtId="165" fontId="11" fillId="0" borderId="0" xfId="0" applyNumberFormat="1" applyFont="1" applyFill="1" applyBorder="1" applyAlignment="1" applyProtection="1">
      <alignment horizontal="left" vertical="top" wrapText="1"/>
    </xf>
    <xf numFmtId="44" fontId="11" fillId="0" borderId="0" xfId="32" applyFont="1" applyFill="1" applyBorder="1" applyAlignment="1" applyProtection="1">
      <alignment vertical="top" wrapText="1"/>
    </xf>
    <xf numFmtId="9" fontId="11" fillId="0" borderId="0" xfId="31" applyFont="1" applyFill="1" applyBorder="1" applyAlignment="1" applyProtection="1">
      <alignment horizontal="center" vertical="top" wrapText="1"/>
    </xf>
    <xf numFmtId="9" fontId="11" fillId="0" borderId="14" xfId="3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44" fontId="10" fillId="0" borderId="0" xfId="32" applyFont="1" applyFill="1" applyBorder="1" applyAlignment="1" applyProtection="1">
      <alignment horizontal="left" vertical="top" wrapText="1"/>
    </xf>
    <xf numFmtId="9" fontId="10" fillId="0" borderId="0" xfId="31" applyFont="1" applyFill="1" applyBorder="1" applyAlignment="1" applyProtection="1">
      <alignment horizontal="center" vertical="top" wrapText="1"/>
    </xf>
    <xf numFmtId="9" fontId="10" fillId="0" borderId="14" xfId="31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 wrapText="1"/>
    </xf>
    <xf numFmtId="43" fontId="10" fillId="4" borderId="4" xfId="0" applyNumberFormat="1" applyFont="1" applyFill="1" applyBorder="1" applyAlignment="1" applyProtection="1">
      <alignment horizontal="right" vertical="center" wrapText="1"/>
    </xf>
    <xf numFmtId="9" fontId="10" fillId="4" borderId="4" xfId="31" applyFont="1" applyFill="1" applyBorder="1" applyAlignment="1" applyProtection="1">
      <alignment horizontal="center" vertical="top" wrapText="1"/>
    </xf>
    <xf numFmtId="9" fontId="10" fillId="4" borderId="5" xfId="3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/>
    <xf numFmtId="0" fontId="7" fillId="0" borderId="31" xfId="0" applyFont="1" applyFill="1" applyBorder="1"/>
    <xf numFmtId="0" fontId="11" fillId="0" borderId="31" xfId="0" applyFont="1" applyFill="1" applyBorder="1" applyAlignment="1" applyProtection="1">
      <alignment horizontal="left" vertical="top" wrapText="1"/>
    </xf>
    <xf numFmtId="0" fontId="11" fillId="0" borderId="31" xfId="0" applyFont="1" applyFill="1" applyBorder="1" applyAlignment="1" applyProtection="1">
      <alignment horizontal="center" vertical="top" wrapText="1"/>
    </xf>
    <xf numFmtId="0" fontId="11" fillId="0" borderId="25" xfId="0" applyFont="1" applyFill="1" applyBorder="1" applyAlignment="1" applyProtection="1">
      <alignment horizontal="left" vertical="top" wrapText="1"/>
    </xf>
    <xf numFmtId="0" fontId="7" fillId="0" borderId="13" xfId="0" applyFont="1" applyBorder="1"/>
    <xf numFmtId="0" fontId="7" fillId="0" borderId="0" xfId="0" applyFont="1" applyBorder="1"/>
    <xf numFmtId="0" fontId="11" fillId="5" borderId="0" xfId="0" applyFont="1" applyFill="1" applyBorder="1" applyAlignment="1" applyProtection="1">
      <alignment horizontal="left" vertical="top" wrapText="1"/>
    </xf>
    <xf numFmtId="0" fontId="11" fillId="5" borderId="0" xfId="0" applyFont="1" applyFill="1" applyBorder="1" applyAlignment="1" applyProtection="1">
      <alignment horizontal="center" vertical="top" wrapText="1"/>
    </xf>
    <xf numFmtId="0" fontId="11" fillId="5" borderId="14" xfId="0" applyFont="1" applyFill="1" applyBorder="1" applyAlignment="1" applyProtection="1">
      <alignment horizontal="left" vertical="top" wrapText="1"/>
    </xf>
    <xf numFmtId="43" fontId="10" fillId="6" borderId="4" xfId="0" applyNumberFormat="1" applyFont="1" applyFill="1" applyBorder="1" applyAlignment="1" applyProtection="1">
      <alignment horizontal="right" vertical="center" wrapText="1"/>
    </xf>
    <xf numFmtId="9" fontId="10" fillId="3" borderId="4" xfId="31" applyFont="1" applyFill="1" applyBorder="1" applyAlignment="1" applyProtection="1">
      <alignment horizontal="center" vertical="top" wrapText="1"/>
    </xf>
    <xf numFmtId="9" fontId="10" fillId="3" borderId="5" xfId="31" applyFont="1" applyFill="1" applyBorder="1" applyAlignment="1" applyProtection="1">
      <alignment horizontal="center" vertical="top" wrapText="1"/>
    </xf>
    <xf numFmtId="0" fontId="4" fillId="0" borderId="24" xfId="0" applyFont="1" applyBorder="1"/>
    <xf numFmtId="0" fontId="4" fillId="0" borderId="31" xfId="0" applyFont="1" applyBorder="1"/>
    <xf numFmtId="0" fontId="4" fillId="0" borderId="31" xfId="0" applyFont="1" applyBorder="1" applyAlignment="1">
      <alignment horizontal="center"/>
    </xf>
    <xf numFmtId="0" fontId="4" fillId="0" borderId="25" xfId="0" applyFont="1" applyBorder="1"/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left" vertical="center" wrapText="1"/>
    </xf>
    <xf numFmtId="0" fontId="10" fillId="6" borderId="4" xfId="0" applyFont="1" applyFill="1" applyBorder="1" applyAlignment="1" applyProtection="1">
      <alignment horizontal="left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3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" xfId="32" builtinId="4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topLeftCell="A106" workbookViewId="0">
      <selection sqref="A1:M115"/>
    </sheetView>
  </sheetViews>
  <sheetFormatPr baseColWidth="10" defaultRowHeight="15" x14ac:dyDescent="0.25"/>
  <cols>
    <col min="1" max="1" width="1.85546875" customWidth="1"/>
    <col min="2" max="2" width="9" customWidth="1"/>
    <col min="3" max="3" width="4.5703125" customWidth="1"/>
    <col min="4" max="4" width="44" bestFit="1" customWidth="1"/>
    <col min="5" max="5" width="10.140625" customWidth="1"/>
    <col min="6" max="6" width="42.85546875" customWidth="1"/>
    <col min="7" max="8" width="11.7109375" bestFit="1" customWidth="1"/>
    <col min="9" max="9" width="13.42578125" bestFit="1" customWidth="1"/>
    <col min="10" max="10" width="11.5703125" bestFit="1" customWidth="1"/>
    <col min="11" max="11" width="12.5703125" bestFit="1" customWidth="1"/>
    <col min="12" max="12" width="9.85546875" customWidth="1"/>
    <col min="13" max="13" width="9.7109375" customWidth="1"/>
  </cols>
  <sheetData>
    <row r="1" spans="1:13" ht="51.75" customHeight="1" x14ac:dyDescent="0.25">
      <c r="A1" s="13"/>
      <c r="B1" s="60" t="s">
        <v>50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x14ac:dyDescent="0.25">
      <c r="A2" s="13"/>
      <c r="B2" s="63" t="s">
        <v>51</v>
      </c>
      <c r="C2" s="64"/>
      <c r="D2" s="69" t="s">
        <v>52</v>
      </c>
      <c r="E2" s="72" t="s">
        <v>53</v>
      </c>
      <c r="F2" s="69" t="s">
        <v>54</v>
      </c>
      <c r="G2" s="73" t="s">
        <v>55</v>
      </c>
      <c r="H2" s="73"/>
      <c r="I2" s="73"/>
      <c r="J2" s="73"/>
      <c r="K2" s="73"/>
      <c r="L2" s="73"/>
      <c r="M2" s="74"/>
    </row>
    <row r="3" spans="1:13" x14ac:dyDescent="0.25">
      <c r="A3" s="13"/>
      <c r="B3" s="65"/>
      <c r="C3" s="66"/>
      <c r="D3" s="70"/>
      <c r="E3" s="72"/>
      <c r="F3" s="70"/>
      <c r="G3" s="75" t="s">
        <v>56</v>
      </c>
      <c r="H3" s="77" t="s">
        <v>57</v>
      </c>
      <c r="I3" s="80" t="s">
        <v>58</v>
      </c>
      <c r="J3" s="80" t="s">
        <v>59</v>
      </c>
      <c r="K3" s="80" t="s">
        <v>60</v>
      </c>
      <c r="L3" s="87" t="s">
        <v>61</v>
      </c>
      <c r="M3" s="88"/>
    </row>
    <row r="4" spans="1:13" x14ac:dyDescent="0.25">
      <c r="A4" s="13"/>
      <c r="B4" s="65"/>
      <c r="C4" s="66"/>
      <c r="D4" s="70"/>
      <c r="E4" s="72"/>
      <c r="F4" s="70"/>
      <c r="G4" s="65"/>
      <c r="H4" s="78"/>
      <c r="I4" s="81"/>
      <c r="J4" s="81"/>
      <c r="K4" s="85"/>
      <c r="L4" s="79" t="s">
        <v>62</v>
      </c>
      <c r="M4" s="90" t="s">
        <v>63</v>
      </c>
    </row>
    <row r="5" spans="1:13" x14ac:dyDescent="0.25">
      <c r="A5" s="13"/>
      <c r="B5" s="67"/>
      <c r="C5" s="68"/>
      <c r="D5" s="71"/>
      <c r="E5" s="72"/>
      <c r="F5" s="71"/>
      <c r="G5" s="76"/>
      <c r="H5" s="79"/>
      <c r="I5" s="82"/>
      <c r="J5" s="82"/>
      <c r="K5" s="86"/>
      <c r="L5" s="89"/>
      <c r="M5" s="91"/>
    </row>
    <row r="6" spans="1:13" x14ac:dyDescent="0.25">
      <c r="A6" s="13"/>
      <c r="B6" s="92" t="s">
        <v>64</v>
      </c>
      <c r="C6" s="93"/>
      <c r="D6" s="93"/>
      <c r="E6" s="14"/>
      <c r="F6" s="15"/>
      <c r="G6" s="16"/>
      <c r="H6" s="16"/>
      <c r="I6" s="16"/>
      <c r="J6" s="94"/>
      <c r="K6" s="94"/>
      <c r="L6" s="16"/>
      <c r="M6" s="17"/>
    </row>
    <row r="7" spans="1:13" x14ac:dyDescent="0.25">
      <c r="A7" s="13"/>
      <c r="B7" s="18"/>
      <c r="C7" s="95" t="s">
        <v>65</v>
      </c>
      <c r="D7" s="95"/>
      <c r="E7" s="14"/>
      <c r="F7" s="19"/>
      <c r="G7" s="20"/>
      <c r="H7" s="20"/>
      <c r="I7" s="20"/>
      <c r="J7" s="20"/>
      <c r="K7" s="20"/>
      <c r="L7" s="20"/>
      <c r="M7" s="21"/>
    </row>
    <row r="8" spans="1:13" x14ac:dyDescent="0.25">
      <c r="A8" s="13"/>
      <c r="B8" s="18"/>
      <c r="C8" s="15"/>
      <c r="D8" s="15"/>
      <c r="E8" s="22"/>
      <c r="F8" s="23"/>
      <c r="G8" s="24"/>
      <c r="H8" s="24"/>
      <c r="I8" s="24"/>
      <c r="J8" s="24"/>
      <c r="K8" s="24"/>
      <c r="L8" s="20"/>
      <c r="M8" s="21"/>
    </row>
    <row r="9" spans="1:13" x14ac:dyDescent="0.25">
      <c r="A9" s="13"/>
      <c r="B9" s="25" t="s">
        <v>66</v>
      </c>
      <c r="C9" s="26"/>
      <c r="D9" s="27" t="s">
        <v>67</v>
      </c>
      <c r="E9" s="22">
        <v>5210</v>
      </c>
      <c r="F9" s="23" t="s">
        <v>68</v>
      </c>
      <c r="G9" s="28">
        <f t="shared" ref="G9:G72" si="0">+H9</f>
        <v>40000</v>
      </c>
      <c r="H9" s="29">
        <v>40000</v>
      </c>
      <c r="I9" s="29">
        <v>24000</v>
      </c>
      <c r="J9" s="29">
        <v>0</v>
      </c>
      <c r="K9" s="29">
        <v>0</v>
      </c>
      <c r="L9" s="30">
        <f t="shared" ref="L9:L72" si="1">IFERROR(K9/H9,0)</f>
        <v>0</v>
      </c>
      <c r="M9" s="31">
        <f t="shared" ref="M9:M72" si="2">IFERROR(K9/I9,0)</f>
        <v>0</v>
      </c>
    </row>
    <row r="10" spans="1:13" x14ac:dyDescent="0.25">
      <c r="A10" s="13"/>
      <c r="B10" s="25"/>
      <c r="C10" s="26"/>
      <c r="D10" s="27"/>
      <c r="E10" s="22">
        <v>5650</v>
      </c>
      <c r="F10" s="23" t="s">
        <v>69</v>
      </c>
      <c r="G10" s="28">
        <f t="shared" si="0"/>
        <v>30000</v>
      </c>
      <c r="H10" s="29">
        <v>30000</v>
      </c>
      <c r="I10" s="29">
        <v>19000</v>
      </c>
      <c r="J10" s="29">
        <v>0</v>
      </c>
      <c r="K10" s="29">
        <v>0</v>
      </c>
      <c r="L10" s="30">
        <f t="shared" si="1"/>
        <v>0</v>
      </c>
      <c r="M10" s="31">
        <f t="shared" si="2"/>
        <v>0</v>
      </c>
    </row>
    <row r="11" spans="1:13" ht="22.5" x14ac:dyDescent="0.25">
      <c r="A11" s="13"/>
      <c r="B11" s="25" t="s">
        <v>70</v>
      </c>
      <c r="C11" s="26"/>
      <c r="D11" s="27" t="s">
        <v>71</v>
      </c>
      <c r="E11" s="22">
        <v>5150</v>
      </c>
      <c r="F11" s="23" t="s">
        <v>72</v>
      </c>
      <c r="G11" s="28">
        <f t="shared" si="0"/>
        <v>24000</v>
      </c>
      <c r="H11" s="29">
        <v>24000</v>
      </c>
      <c r="I11" s="29">
        <v>0</v>
      </c>
      <c r="J11" s="29">
        <v>0</v>
      </c>
      <c r="K11" s="29">
        <v>0</v>
      </c>
      <c r="L11" s="30">
        <f t="shared" si="1"/>
        <v>0</v>
      </c>
      <c r="M11" s="31">
        <f t="shared" si="2"/>
        <v>0</v>
      </c>
    </row>
    <row r="12" spans="1:13" ht="22.5" x14ac:dyDescent="0.25">
      <c r="A12" s="13"/>
      <c r="B12" s="25"/>
      <c r="C12" s="26"/>
      <c r="D12" s="27"/>
      <c r="E12" s="22">
        <v>5290</v>
      </c>
      <c r="F12" s="23" t="s">
        <v>73</v>
      </c>
      <c r="G12" s="28">
        <f t="shared" si="0"/>
        <v>20000</v>
      </c>
      <c r="H12" s="29">
        <v>20000</v>
      </c>
      <c r="I12" s="29">
        <v>0</v>
      </c>
      <c r="J12" s="29">
        <v>0</v>
      </c>
      <c r="K12" s="29">
        <v>0</v>
      </c>
      <c r="L12" s="30">
        <f t="shared" si="1"/>
        <v>0</v>
      </c>
      <c r="M12" s="31">
        <f t="shared" si="2"/>
        <v>0</v>
      </c>
    </row>
    <row r="13" spans="1:13" x14ac:dyDescent="0.25">
      <c r="A13" s="13"/>
      <c r="B13" s="25"/>
      <c r="C13" s="26"/>
      <c r="D13" s="27"/>
      <c r="E13" s="22">
        <v>5410</v>
      </c>
      <c r="F13" s="23" t="s">
        <v>74</v>
      </c>
      <c r="G13" s="28">
        <f t="shared" si="0"/>
        <v>0</v>
      </c>
      <c r="H13" s="29">
        <v>0</v>
      </c>
      <c r="I13" s="29">
        <v>1417833.95</v>
      </c>
      <c r="J13" s="29">
        <v>0</v>
      </c>
      <c r="K13" s="29">
        <v>1417833.95</v>
      </c>
      <c r="L13" s="30">
        <f t="shared" si="1"/>
        <v>0</v>
      </c>
      <c r="M13" s="31">
        <f t="shared" si="2"/>
        <v>1</v>
      </c>
    </row>
    <row r="14" spans="1:13" x14ac:dyDescent="0.25">
      <c r="A14" s="13"/>
      <c r="B14" s="25"/>
      <c r="C14" s="26"/>
      <c r="D14" s="27"/>
      <c r="E14" s="22">
        <v>5910</v>
      </c>
      <c r="F14" s="23" t="s">
        <v>75</v>
      </c>
      <c r="G14" s="28">
        <f t="shared" si="0"/>
        <v>4000</v>
      </c>
      <c r="H14" s="29">
        <v>4000</v>
      </c>
      <c r="I14" s="29">
        <v>4000</v>
      </c>
      <c r="J14" s="29">
        <v>0</v>
      </c>
      <c r="K14" s="29">
        <v>0</v>
      </c>
      <c r="L14" s="30">
        <f t="shared" si="1"/>
        <v>0</v>
      </c>
      <c r="M14" s="31">
        <f t="shared" si="2"/>
        <v>0</v>
      </c>
    </row>
    <row r="15" spans="1:13" ht="22.5" x14ac:dyDescent="0.25">
      <c r="A15" s="13"/>
      <c r="B15" s="25" t="s">
        <v>76</v>
      </c>
      <c r="C15" s="26"/>
      <c r="D15" s="27" t="s">
        <v>77</v>
      </c>
      <c r="E15" s="22">
        <v>5150</v>
      </c>
      <c r="F15" s="23" t="s">
        <v>72</v>
      </c>
      <c r="G15" s="28">
        <f t="shared" si="0"/>
        <v>20000</v>
      </c>
      <c r="H15" s="29">
        <v>20000</v>
      </c>
      <c r="I15" s="29">
        <v>20000</v>
      </c>
      <c r="J15" s="29">
        <v>0</v>
      </c>
      <c r="K15" s="29">
        <v>0</v>
      </c>
      <c r="L15" s="30">
        <f t="shared" si="1"/>
        <v>0</v>
      </c>
      <c r="M15" s="31">
        <f t="shared" si="2"/>
        <v>0</v>
      </c>
    </row>
    <row r="16" spans="1:13" ht="22.5" x14ac:dyDescent="0.25">
      <c r="A16" s="13"/>
      <c r="B16" s="25" t="s">
        <v>78</v>
      </c>
      <c r="C16" s="26"/>
      <c r="D16" s="27" t="s">
        <v>79</v>
      </c>
      <c r="E16" s="22">
        <v>5150</v>
      </c>
      <c r="F16" s="23" t="s">
        <v>72</v>
      </c>
      <c r="G16" s="28">
        <f t="shared" si="0"/>
        <v>50000</v>
      </c>
      <c r="H16" s="29">
        <v>50000</v>
      </c>
      <c r="I16" s="29">
        <v>50000</v>
      </c>
      <c r="J16" s="29">
        <v>0</v>
      </c>
      <c r="K16" s="29">
        <v>0</v>
      </c>
      <c r="L16" s="30">
        <f t="shared" si="1"/>
        <v>0</v>
      </c>
      <c r="M16" s="31">
        <f t="shared" si="2"/>
        <v>0</v>
      </c>
    </row>
    <row r="17" spans="1:13" x14ac:dyDescent="0.25">
      <c r="A17" s="13"/>
      <c r="B17" s="25" t="s">
        <v>80</v>
      </c>
      <c r="C17" s="26"/>
      <c r="D17" s="27" t="s">
        <v>81</v>
      </c>
      <c r="E17" s="22">
        <v>5110</v>
      </c>
      <c r="F17" s="23" t="s">
        <v>82</v>
      </c>
      <c r="G17" s="28">
        <f t="shared" si="0"/>
        <v>12000</v>
      </c>
      <c r="H17" s="29">
        <v>12000</v>
      </c>
      <c r="I17" s="29">
        <v>8000</v>
      </c>
      <c r="J17" s="29">
        <v>8000</v>
      </c>
      <c r="K17" s="29">
        <v>8000</v>
      </c>
      <c r="L17" s="30">
        <f t="shared" si="1"/>
        <v>0.66666666666666663</v>
      </c>
      <c r="M17" s="31">
        <f t="shared" si="2"/>
        <v>1</v>
      </c>
    </row>
    <row r="18" spans="1:13" ht="22.5" x14ac:dyDescent="0.25">
      <c r="A18" s="13"/>
      <c r="B18" s="25"/>
      <c r="C18" s="26"/>
      <c r="D18" s="27"/>
      <c r="E18" s="22">
        <v>5150</v>
      </c>
      <c r="F18" s="23" t="s">
        <v>72</v>
      </c>
      <c r="G18" s="28">
        <f t="shared" si="0"/>
        <v>15000</v>
      </c>
      <c r="H18" s="29">
        <v>15000</v>
      </c>
      <c r="I18" s="29">
        <v>0</v>
      </c>
      <c r="J18" s="29">
        <v>0</v>
      </c>
      <c r="K18" s="29">
        <v>0</v>
      </c>
      <c r="L18" s="30">
        <f t="shared" si="1"/>
        <v>0</v>
      </c>
      <c r="M18" s="31">
        <f t="shared" si="2"/>
        <v>0</v>
      </c>
    </row>
    <row r="19" spans="1:13" x14ac:dyDescent="0.25">
      <c r="A19" s="13"/>
      <c r="B19" s="25" t="s">
        <v>83</v>
      </c>
      <c r="C19" s="26"/>
      <c r="D19" s="27" t="s">
        <v>84</v>
      </c>
      <c r="E19" s="22">
        <v>5110</v>
      </c>
      <c r="F19" s="23" t="s">
        <v>82</v>
      </c>
      <c r="G19" s="28">
        <f t="shared" si="0"/>
        <v>0</v>
      </c>
      <c r="H19" s="29">
        <v>0</v>
      </c>
      <c r="I19" s="29">
        <v>9800</v>
      </c>
      <c r="J19" s="29">
        <v>9800</v>
      </c>
      <c r="K19" s="29">
        <v>9800</v>
      </c>
      <c r="L19" s="30">
        <f t="shared" si="1"/>
        <v>0</v>
      </c>
      <c r="M19" s="31">
        <f t="shared" si="2"/>
        <v>1</v>
      </c>
    </row>
    <row r="20" spans="1:13" ht="22.5" x14ac:dyDescent="0.25">
      <c r="A20" s="13"/>
      <c r="B20" s="25"/>
      <c r="C20" s="26"/>
      <c r="D20" s="27"/>
      <c r="E20" s="22">
        <v>5150</v>
      </c>
      <c r="F20" s="23" t="s">
        <v>72</v>
      </c>
      <c r="G20" s="28">
        <f t="shared" si="0"/>
        <v>0</v>
      </c>
      <c r="H20" s="29">
        <v>0</v>
      </c>
      <c r="I20" s="29">
        <v>29200</v>
      </c>
      <c r="J20" s="29">
        <v>29140</v>
      </c>
      <c r="K20" s="29">
        <v>29140</v>
      </c>
      <c r="L20" s="30">
        <f t="shared" si="1"/>
        <v>0</v>
      </c>
      <c r="M20" s="31">
        <f t="shared" si="2"/>
        <v>0.99794520547945209</v>
      </c>
    </row>
    <row r="21" spans="1:13" x14ac:dyDescent="0.25">
      <c r="A21" s="13"/>
      <c r="B21" s="25" t="s">
        <v>85</v>
      </c>
      <c r="C21" s="26"/>
      <c r="D21" s="27" t="s">
        <v>86</v>
      </c>
      <c r="E21" s="22">
        <v>5110</v>
      </c>
      <c r="F21" s="23" t="s">
        <v>82</v>
      </c>
      <c r="G21" s="28">
        <f t="shared" si="0"/>
        <v>0</v>
      </c>
      <c r="H21" s="29">
        <v>0</v>
      </c>
      <c r="I21" s="29">
        <v>7000</v>
      </c>
      <c r="J21" s="29">
        <v>5650</v>
      </c>
      <c r="K21" s="29">
        <v>5650</v>
      </c>
      <c r="L21" s="30">
        <f t="shared" si="1"/>
        <v>0</v>
      </c>
      <c r="M21" s="31">
        <f t="shared" si="2"/>
        <v>0.80714285714285716</v>
      </c>
    </row>
    <row r="22" spans="1:13" ht="22.5" x14ac:dyDescent="0.25">
      <c r="A22" s="13"/>
      <c r="B22" s="25"/>
      <c r="C22" s="26"/>
      <c r="D22" s="27"/>
      <c r="E22" s="22">
        <v>5150</v>
      </c>
      <c r="F22" s="23" t="s">
        <v>72</v>
      </c>
      <c r="G22" s="28">
        <f t="shared" si="0"/>
        <v>23000</v>
      </c>
      <c r="H22" s="29">
        <v>23000</v>
      </c>
      <c r="I22" s="29">
        <v>23000</v>
      </c>
      <c r="J22" s="29">
        <v>14800</v>
      </c>
      <c r="K22" s="29">
        <v>14800</v>
      </c>
      <c r="L22" s="30">
        <f t="shared" si="1"/>
        <v>0.64347826086956517</v>
      </c>
      <c r="M22" s="31">
        <f t="shared" si="2"/>
        <v>0.64347826086956517</v>
      </c>
    </row>
    <row r="23" spans="1:13" ht="22.5" x14ac:dyDescent="0.25">
      <c r="A23" s="13"/>
      <c r="B23" s="25" t="s">
        <v>87</v>
      </c>
      <c r="C23" s="26"/>
      <c r="D23" s="27" t="s">
        <v>88</v>
      </c>
      <c r="E23" s="22">
        <v>5150</v>
      </c>
      <c r="F23" s="23" t="s">
        <v>72</v>
      </c>
      <c r="G23" s="28">
        <f t="shared" si="0"/>
        <v>75000</v>
      </c>
      <c r="H23" s="29">
        <v>75000</v>
      </c>
      <c r="I23" s="29">
        <v>45000</v>
      </c>
      <c r="J23" s="29">
        <v>39525</v>
      </c>
      <c r="K23" s="29">
        <v>39525</v>
      </c>
      <c r="L23" s="30">
        <f t="shared" si="1"/>
        <v>0.52700000000000002</v>
      </c>
      <c r="M23" s="31">
        <f t="shared" si="2"/>
        <v>0.8783333333333333</v>
      </c>
    </row>
    <row r="24" spans="1:13" x14ac:dyDescent="0.25">
      <c r="A24" s="13"/>
      <c r="B24" s="25"/>
      <c r="C24" s="26"/>
      <c r="D24" s="27"/>
      <c r="E24" s="22">
        <v>5650</v>
      </c>
      <c r="F24" s="23" t="s">
        <v>69</v>
      </c>
      <c r="G24" s="28">
        <f t="shared" si="0"/>
        <v>30000</v>
      </c>
      <c r="H24" s="29">
        <v>30000</v>
      </c>
      <c r="I24" s="29">
        <v>0</v>
      </c>
      <c r="J24" s="29">
        <v>0</v>
      </c>
      <c r="K24" s="29">
        <v>0</v>
      </c>
      <c r="L24" s="30">
        <f t="shared" si="1"/>
        <v>0</v>
      </c>
      <c r="M24" s="31">
        <f t="shared" si="2"/>
        <v>0</v>
      </c>
    </row>
    <row r="25" spans="1:13" x14ac:dyDescent="0.25">
      <c r="A25" s="13"/>
      <c r="B25" s="25"/>
      <c r="C25" s="26"/>
      <c r="D25" s="27"/>
      <c r="E25" s="22">
        <v>5970</v>
      </c>
      <c r="F25" s="23" t="s">
        <v>89</v>
      </c>
      <c r="G25" s="28">
        <f t="shared" si="0"/>
        <v>2000</v>
      </c>
      <c r="H25" s="29">
        <v>2000</v>
      </c>
      <c r="I25" s="29">
        <v>2000</v>
      </c>
      <c r="J25" s="29">
        <v>0</v>
      </c>
      <c r="K25" s="29">
        <v>0</v>
      </c>
      <c r="L25" s="30">
        <f t="shared" si="1"/>
        <v>0</v>
      </c>
      <c r="M25" s="31">
        <f t="shared" si="2"/>
        <v>0</v>
      </c>
    </row>
    <row r="26" spans="1:13" x14ac:dyDescent="0.25">
      <c r="A26" s="13"/>
      <c r="B26" s="25" t="s">
        <v>90</v>
      </c>
      <c r="C26" s="26"/>
      <c r="D26" s="27" t="s">
        <v>91</v>
      </c>
      <c r="E26" s="22">
        <v>5110</v>
      </c>
      <c r="F26" s="23" t="s">
        <v>82</v>
      </c>
      <c r="G26" s="28">
        <f t="shared" si="0"/>
        <v>5000</v>
      </c>
      <c r="H26" s="29">
        <v>5000</v>
      </c>
      <c r="I26" s="29">
        <v>5000</v>
      </c>
      <c r="J26" s="29">
        <v>5000</v>
      </c>
      <c r="K26" s="29">
        <v>5000</v>
      </c>
      <c r="L26" s="30">
        <f t="shared" si="1"/>
        <v>1</v>
      </c>
      <c r="M26" s="31">
        <f t="shared" si="2"/>
        <v>1</v>
      </c>
    </row>
    <row r="27" spans="1:13" ht="22.5" x14ac:dyDescent="0.25">
      <c r="A27" s="13"/>
      <c r="B27" s="25"/>
      <c r="C27" s="26"/>
      <c r="D27" s="27"/>
      <c r="E27" s="22">
        <v>5150</v>
      </c>
      <c r="F27" s="23" t="s">
        <v>72</v>
      </c>
      <c r="G27" s="28">
        <f t="shared" si="0"/>
        <v>10000</v>
      </c>
      <c r="H27" s="29">
        <v>10000</v>
      </c>
      <c r="I27" s="29">
        <v>20000</v>
      </c>
      <c r="J27" s="29">
        <v>11600</v>
      </c>
      <c r="K27" s="29">
        <v>11600</v>
      </c>
      <c r="L27" s="30">
        <f t="shared" si="1"/>
        <v>1.1599999999999999</v>
      </c>
      <c r="M27" s="31">
        <f t="shared" si="2"/>
        <v>0.57999999999999996</v>
      </c>
    </row>
    <row r="28" spans="1:13" x14ac:dyDescent="0.25">
      <c r="A28" s="13"/>
      <c r="B28" s="25" t="s">
        <v>92</v>
      </c>
      <c r="C28" s="26"/>
      <c r="D28" s="27" t="s">
        <v>93</v>
      </c>
      <c r="E28" s="22">
        <v>5110</v>
      </c>
      <c r="F28" s="23" t="s">
        <v>82</v>
      </c>
      <c r="G28" s="28">
        <f t="shared" si="0"/>
        <v>16742.86</v>
      </c>
      <c r="H28" s="29">
        <v>16742.86</v>
      </c>
      <c r="I28" s="29">
        <v>16742.86</v>
      </c>
      <c r="J28" s="29">
        <v>16240</v>
      </c>
      <c r="K28" s="29">
        <v>16240</v>
      </c>
      <c r="L28" s="30">
        <f t="shared" si="1"/>
        <v>0.96996570478400934</v>
      </c>
      <c r="M28" s="31">
        <f t="shared" si="2"/>
        <v>0.96996570478400934</v>
      </c>
    </row>
    <row r="29" spans="1:13" ht="22.5" x14ac:dyDescent="0.25">
      <c r="A29" s="13"/>
      <c r="B29" s="25"/>
      <c r="C29" s="26"/>
      <c r="D29" s="27"/>
      <c r="E29" s="22">
        <v>5150</v>
      </c>
      <c r="F29" s="23" t="s">
        <v>72</v>
      </c>
      <c r="G29" s="28">
        <f t="shared" si="0"/>
        <v>10000</v>
      </c>
      <c r="H29" s="29">
        <v>10000</v>
      </c>
      <c r="I29" s="29">
        <v>15500</v>
      </c>
      <c r="J29" s="29">
        <v>9480</v>
      </c>
      <c r="K29" s="29">
        <v>9480</v>
      </c>
      <c r="L29" s="30">
        <f t="shared" si="1"/>
        <v>0.94799999999999995</v>
      </c>
      <c r="M29" s="31">
        <f t="shared" si="2"/>
        <v>0.61161290322580641</v>
      </c>
    </row>
    <row r="30" spans="1:13" x14ac:dyDescent="0.25">
      <c r="A30" s="13"/>
      <c r="B30" s="25" t="s">
        <v>94</v>
      </c>
      <c r="C30" s="26"/>
      <c r="D30" s="27" t="s">
        <v>95</v>
      </c>
      <c r="E30" s="22">
        <v>5110</v>
      </c>
      <c r="F30" s="23" t="s">
        <v>82</v>
      </c>
      <c r="G30" s="28">
        <f t="shared" si="0"/>
        <v>5000</v>
      </c>
      <c r="H30" s="29">
        <v>5000</v>
      </c>
      <c r="I30" s="29">
        <v>2000</v>
      </c>
      <c r="J30" s="29">
        <v>0</v>
      </c>
      <c r="K30" s="29">
        <v>0</v>
      </c>
      <c r="L30" s="30">
        <f t="shared" si="1"/>
        <v>0</v>
      </c>
      <c r="M30" s="31">
        <f t="shared" si="2"/>
        <v>0</v>
      </c>
    </row>
    <row r="31" spans="1:13" ht="22.5" x14ac:dyDescent="0.25">
      <c r="A31" s="13"/>
      <c r="B31" s="25"/>
      <c r="C31" s="26"/>
      <c r="D31" s="27"/>
      <c r="E31" s="22">
        <v>5150</v>
      </c>
      <c r="F31" s="23" t="s">
        <v>72</v>
      </c>
      <c r="G31" s="28">
        <f t="shared" si="0"/>
        <v>18000</v>
      </c>
      <c r="H31" s="29">
        <v>18000</v>
      </c>
      <c r="I31" s="29">
        <v>13000</v>
      </c>
      <c r="J31" s="29">
        <v>0</v>
      </c>
      <c r="K31" s="29">
        <v>10000</v>
      </c>
      <c r="L31" s="30">
        <f t="shared" si="1"/>
        <v>0.55555555555555558</v>
      </c>
      <c r="M31" s="31">
        <f t="shared" si="2"/>
        <v>0.76923076923076927</v>
      </c>
    </row>
    <row r="32" spans="1:13" x14ac:dyDescent="0.25">
      <c r="A32" s="13"/>
      <c r="B32" s="25"/>
      <c r="C32" s="26"/>
      <c r="D32" s="27"/>
      <c r="E32" s="22">
        <v>5230</v>
      </c>
      <c r="F32" s="23" t="s">
        <v>96</v>
      </c>
      <c r="G32" s="28">
        <f t="shared" si="0"/>
        <v>0</v>
      </c>
      <c r="H32" s="29">
        <v>0</v>
      </c>
      <c r="I32" s="29">
        <v>18400</v>
      </c>
      <c r="J32" s="29">
        <v>18400</v>
      </c>
      <c r="K32" s="29">
        <v>18400</v>
      </c>
      <c r="L32" s="30">
        <f t="shared" si="1"/>
        <v>0</v>
      </c>
      <c r="M32" s="31">
        <f t="shared" si="2"/>
        <v>1</v>
      </c>
    </row>
    <row r="33" spans="1:13" ht="22.5" x14ac:dyDescent="0.25">
      <c r="A33" s="13"/>
      <c r="B33" s="25" t="s">
        <v>97</v>
      </c>
      <c r="C33" s="26"/>
      <c r="D33" s="27" t="s">
        <v>98</v>
      </c>
      <c r="E33" s="22">
        <v>5150</v>
      </c>
      <c r="F33" s="23" t="s">
        <v>72</v>
      </c>
      <c r="G33" s="28">
        <f t="shared" si="0"/>
        <v>14700</v>
      </c>
      <c r="H33" s="29">
        <v>14700</v>
      </c>
      <c r="I33" s="29">
        <v>14700</v>
      </c>
      <c r="J33" s="29">
        <v>0</v>
      </c>
      <c r="K33" s="29">
        <v>0</v>
      </c>
      <c r="L33" s="30">
        <f t="shared" si="1"/>
        <v>0</v>
      </c>
      <c r="M33" s="31">
        <f t="shared" si="2"/>
        <v>0</v>
      </c>
    </row>
    <row r="34" spans="1:13" x14ac:dyDescent="0.25">
      <c r="A34" s="13"/>
      <c r="B34" s="25" t="s">
        <v>99</v>
      </c>
      <c r="C34" s="26"/>
      <c r="D34" s="27" t="s">
        <v>100</v>
      </c>
      <c r="E34" s="22">
        <v>5110</v>
      </c>
      <c r="F34" s="23" t="s">
        <v>82</v>
      </c>
      <c r="G34" s="28">
        <f t="shared" si="0"/>
        <v>20000</v>
      </c>
      <c r="H34" s="29">
        <v>20000</v>
      </c>
      <c r="I34" s="29">
        <v>0</v>
      </c>
      <c r="J34" s="29">
        <v>0</v>
      </c>
      <c r="K34" s="29">
        <v>0</v>
      </c>
      <c r="L34" s="30">
        <f t="shared" si="1"/>
        <v>0</v>
      </c>
      <c r="M34" s="31">
        <f t="shared" si="2"/>
        <v>0</v>
      </c>
    </row>
    <row r="35" spans="1:13" x14ac:dyDescent="0.25">
      <c r="A35" s="13"/>
      <c r="B35" s="25" t="s">
        <v>101</v>
      </c>
      <c r="C35" s="26"/>
      <c r="D35" s="27" t="s">
        <v>102</v>
      </c>
      <c r="E35" s="22">
        <v>5110</v>
      </c>
      <c r="F35" s="23" t="s">
        <v>82</v>
      </c>
      <c r="G35" s="28">
        <f t="shared" si="0"/>
        <v>8000</v>
      </c>
      <c r="H35" s="29">
        <v>8000</v>
      </c>
      <c r="I35" s="29">
        <v>7000</v>
      </c>
      <c r="J35" s="29">
        <v>0</v>
      </c>
      <c r="K35" s="29">
        <v>0</v>
      </c>
      <c r="L35" s="30">
        <f t="shared" si="1"/>
        <v>0</v>
      </c>
      <c r="M35" s="31">
        <f t="shared" si="2"/>
        <v>0</v>
      </c>
    </row>
    <row r="36" spans="1:13" ht="22.5" x14ac:dyDescent="0.25">
      <c r="A36" s="13"/>
      <c r="B36" s="25"/>
      <c r="C36" s="26"/>
      <c r="D36" s="27"/>
      <c r="E36" s="22">
        <v>5150</v>
      </c>
      <c r="F36" s="23" t="s">
        <v>72</v>
      </c>
      <c r="G36" s="28">
        <f t="shared" si="0"/>
        <v>8000</v>
      </c>
      <c r="H36" s="29">
        <v>8000</v>
      </c>
      <c r="I36" s="29">
        <v>3000</v>
      </c>
      <c r="J36" s="29">
        <v>0</v>
      </c>
      <c r="K36" s="29">
        <v>0</v>
      </c>
      <c r="L36" s="30">
        <f t="shared" si="1"/>
        <v>0</v>
      </c>
      <c r="M36" s="31">
        <f t="shared" si="2"/>
        <v>0</v>
      </c>
    </row>
    <row r="37" spans="1:13" x14ac:dyDescent="0.25">
      <c r="A37" s="13"/>
      <c r="B37" s="25" t="s">
        <v>103</v>
      </c>
      <c r="C37" s="26"/>
      <c r="D37" s="27" t="s">
        <v>104</v>
      </c>
      <c r="E37" s="22">
        <v>5310</v>
      </c>
      <c r="F37" s="23" t="s">
        <v>105</v>
      </c>
      <c r="G37" s="28">
        <f t="shared" si="0"/>
        <v>0</v>
      </c>
      <c r="H37" s="29">
        <v>0</v>
      </c>
      <c r="I37" s="29">
        <v>13100</v>
      </c>
      <c r="J37" s="29">
        <v>13084.8</v>
      </c>
      <c r="K37" s="29">
        <v>13084.8</v>
      </c>
      <c r="L37" s="30">
        <f t="shared" si="1"/>
        <v>0</v>
      </c>
      <c r="M37" s="31">
        <f t="shared" si="2"/>
        <v>0.99883969465648847</v>
      </c>
    </row>
    <row r="38" spans="1:13" x14ac:dyDescent="0.25">
      <c r="A38" s="13"/>
      <c r="B38" s="25" t="s">
        <v>106</v>
      </c>
      <c r="C38" s="26"/>
      <c r="D38" s="27" t="s">
        <v>107</v>
      </c>
      <c r="E38" s="22">
        <v>5190</v>
      </c>
      <c r="F38" s="23" t="s">
        <v>108</v>
      </c>
      <c r="G38" s="28">
        <f t="shared" si="0"/>
        <v>0</v>
      </c>
      <c r="H38" s="29">
        <v>0</v>
      </c>
      <c r="I38" s="29">
        <v>8300</v>
      </c>
      <c r="J38" s="29">
        <v>8240</v>
      </c>
      <c r="K38" s="29">
        <v>2550</v>
      </c>
      <c r="L38" s="30">
        <f t="shared" si="1"/>
        <v>0</v>
      </c>
      <c r="M38" s="31">
        <f t="shared" si="2"/>
        <v>0.30722891566265059</v>
      </c>
    </row>
    <row r="39" spans="1:13" x14ac:dyDescent="0.25">
      <c r="A39" s="13"/>
      <c r="B39" s="25" t="s">
        <v>109</v>
      </c>
      <c r="C39" s="26"/>
      <c r="D39" s="27" t="s">
        <v>110</v>
      </c>
      <c r="E39" s="22">
        <v>5110</v>
      </c>
      <c r="F39" s="23" t="s">
        <v>82</v>
      </c>
      <c r="G39" s="28">
        <f t="shared" si="0"/>
        <v>5000</v>
      </c>
      <c r="H39" s="29">
        <v>5000</v>
      </c>
      <c r="I39" s="29">
        <v>5000</v>
      </c>
      <c r="J39" s="29">
        <v>4300</v>
      </c>
      <c r="K39" s="29">
        <v>0</v>
      </c>
      <c r="L39" s="30">
        <f t="shared" si="1"/>
        <v>0</v>
      </c>
      <c r="M39" s="31">
        <f t="shared" si="2"/>
        <v>0</v>
      </c>
    </row>
    <row r="40" spans="1:13" x14ac:dyDescent="0.25">
      <c r="A40" s="13"/>
      <c r="B40" s="25" t="s">
        <v>111</v>
      </c>
      <c r="C40" s="26"/>
      <c r="D40" s="27" t="s">
        <v>112</v>
      </c>
      <c r="E40" s="22">
        <v>5110</v>
      </c>
      <c r="F40" s="23" t="s">
        <v>82</v>
      </c>
      <c r="G40" s="28">
        <f t="shared" si="0"/>
        <v>15000</v>
      </c>
      <c r="H40" s="29">
        <v>15000</v>
      </c>
      <c r="I40" s="29">
        <v>0</v>
      </c>
      <c r="J40" s="29">
        <v>0</v>
      </c>
      <c r="K40" s="29">
        <v>0</v>
      </c>
      <c r="L40" s="30">
        <f t="shared" si="1"/>
        <v>0</v>
      </c>
      <c r="M40" s="31">
        <f t="shared" si="2"/>
        <v>0</v>
      </c>
    </row>
    <row r="41" spans="1:13" ht="22.5" x14ac:dyDescent="0.25">
      <c r="A41" s="13"/>
      <c r="B41" s="25"/>
      <c r="C41" s="26"/>
      <c r="D41" s="27"/>
      <c r="E41" s="22">
        <v>5150</v>
      </c>
      <c r="F41" s="23" t="s">
        <v>72</v>
      </c>
      <c r="G41" s="28">
        <f t="shared" si="0"/>
        <v>23000</v>
      </c>
      <c r="H41" s="29">
        <v>23000</v>
      </c>
      <c r="I41" s="29">
        <v>0</v>
      </c>
      <c r="J41" s="29">
        <v>0</v>
      </c>
      <c r="K41" s="29">
        <v>0</v>
      </c>
      <c r="L41" s="30">
        <f t="shared" si="1"/>
        <v>0</v>
      </c>
      <c r="M41" s="31">
        <f t="shared" si="2"/>
        <v>0</v>
      </c>
    </row>
    <row r="42" spans="1:13" x14ac:dyDescent="0.25">
      <c r="A42" s="13"/>
      <c r="B42" s="25"/>
      <c r="C42" s="26"/>
      <c r="D42" s="27"/>
      <c r="E42" s="22">
        <v>5650</v>
      </c>
      <c r="F42" s="23" t="s">
        <v>69</v>
      </c>
      <c r="G42" s="28">
        <f t="shared" si="0"/>
        <v>45000</v>
      </c>
      <c r="H42" s="29">
        <v>45000</v>
      </c>
      <c r="I42" s="29">
        <v>0</v>
      </c>
      <c r="J42" s="29">
        <v>0</v>
      </c>
      <c r="K42" s="29">
        <v>0</v>
      </c>
      <c r="L42" s="30">
        <f t="shared" si="1"/>
        <v>0</v>
      </c>
      <c r="M42" s="31">
        <f t="shared" si="2"/>
        <v>0</v>
      </c>
    </row>
    <row r="43" spans="1:13" ht="22.5" x14ac:dyDescent="0.25">
      <c r="A43" s="13"/>
      <c r="B43" s="25" t="s">
        <v>113</v>
      </c>
      <c r="C43" s="26"/>
      <c r="D43" s="27" t="s">
        <v>114</v>
      </c>
      <c r="E43" s="22">
        <v>5150</v>
      </c>
      <c r="F43" s="23" t="s">
        <v>72</v>
      </c>
      <c r="G43" s="28">
        <f t="shared" si="0"/>
        <v>20000</v>
      </c>
      <c r="H43" s="29">
        <v>20000</v>
      </c>
      <c r="I43" s="29">
        <v>15000</v>
      </c>
      <c r="J43" s="29">
        <v>0</v>
      </c>
      <c r="K43" s="29">
        <v>0</v>
      </c>
      <c r="L43" s="30">
        <f t="shared" si="1"/>
        <v>0</v>
      </c>
      <c r="M43" s="31">
        <f t="shared" si="2"/>
        <v>0</v>
      </c>
    </row>
    <row r="44" spans="1:13" x14ac:dyDescent="0.25">
      <c r="A44" s="13"/>
      <c r="B44" s="25" t="s">
        <v>115</v>
      </c>
      <c r="C44" s="26"/>
      <c r="D44" s="27" t="s">
        <v>116</v>
      </c>
      <c r="E44" s="22">
        <v>5110</v>
      </c>
      <c r="F44" s="23" t="s">
        <v>82</v>
      </c>
      <c r="G44" s="28">
        <f t="shared" si="0"/>
        <v>15000</v>
      </c>
      <c r="H44" s="29">
        <v>15000</v>
      </c>
      <c r="I44" s="29">
        <v>10000</v>
      </c>
      <c r="J44" s="29">
        <v>9933.66</v>
      </c>
      <c r="K44" s="29">
        <v>9933.66</v>
      </c>
      <c r="L44" s="30">
        <f t="shared" si="1"/>
        <v>0.66224399999999994</v>
      </c>
      <c r="M44" s="31">
        <f t="shared" si="2"/>
        <v>0.99336599999999997</v>
      </c>
    </row>
    <row r="45" spans="1:13" ht="22.5" x14ac:dyDescent="0.25">
      <c r="A45" s="13"/>
      <c r="B45" s="25"/>
      <c r="C45" s="26"/>
      <c r="D45" s="27"/>
      <c r="E45" s="22">
        <v>5150</v>
      </c>
      <c r="F45" s="23" t="s">
        <v>72</v>
      </c>
      <c r="G45" s="28">
        <f t="shared" si="0"/>
        <v>8000</v>
      </c>
      <c r="H45" s="29">
        <v>8000</v>
      </c>
      <c r="I45" s="29">
        <v>500</v>
      </c>
      <c r="J45" s="29">
        <v>0</v>
      </c>
      <c r="K45" s="29">
        <v>0</v>
      </c>
      <c r="L45" s="30">
        <f t="shared" si="1"/>
        <v>0</v>
      </c>
      <c r="M45" s="31">
        <f t="shared" si="2"/>
        <v>0</v>
      </c>
    </row>
    <row r="46" spans="1:13" x14ac:dyDescent="0.25">
      <c r="A46" s="13"/>
      <c r="B46" s="25" t="s">
        <v>117</v>
      </c>
      <c r="C46" s="26"/>
      <c r="D46" s="27" t="s">
        <v>118</v>
      </c>
      <c r="E46" s="22">
        <v>5110</v>
      </c>
      <c r="F46" s="23" t="s">
        <v>82</v>
      </c>
      <c r="G46" s="28">
        <f t="shared" si="0"/>
        <v>7000</v>
      </c>
      <c r="H46" s="29">
        <v>7000</v>
      </c>
      <c r="I46" s="29">
        <v>7000</v>
      </c>
      <c r="J46" s="29">
        <v>0</v>
      </c>
      <c r="K46" s="29">
        <v>0</v>
      </c>
      <c r="L46" s="30">
        <f t="shared" si="1"/>
        <v>0</v>
      </c>
      <c r="M46" s="31">
        <f t="shared" si="2"/>
        <v>0</v>
      </c>
    </row>
    <row r="47" spans="1:13" ht="22.5" x14ac:dyDescent="0.25">
      <c r="A47" s="13"/>
      <c r="B47" s="25"/>
      <c r="C47" s="26"/>
      <c r="D47" s="27"/>
      <c r="E47" s="22">
        <v>5150</v>
      </c>
      <c r="F47" s="23" t="s">
        <v>72</v>
      </c>
      <c r="G47" s="28">
        <f t="shared" si="0"/>
        <v>9000</v>
      </c>
      <c r="H47" s="29">
        <v>9000</v>
      </c>
      <c r="I47" s="29">
        <v>9000</v>
      </c>
      <c r="J47" s="29">
        <v>0</v>
      </c>
      <c r="K47" s="29">
        <v>0</v>
      </c>
      <c r="L47" s="30">
        <f t="shared" si="1"/>
        <v>0</v>
      </c>
      <c r="M47" s="31">
        <f t="shared" si="2"/>
        <v>0</v>
      </c>
    </row>
    <row r="48" spans="1:13" x14ac:dyDescent="0.25">
      <c r="A48" s="13"/>
      <c r="B48" s="25"/>
      <c r="C48" s="26"/>
      <c r="D48" s="27"/>
      <c r="E48" s="22">
        <v>5190</v>
      </c>
      <c r="F48" s="23" t="s">
        <v>108</v>
      </c>
      <c r="G48" s="28">
        <f t="shared" si="0"/>
        <v>5000</v>
      </c>
      <c r="H48" s="29">
        <v>5000</v>
      </c>
      <c r="I48" s="29">
        <v>5000</v>
      </c>
      <c r="J48" s="29">
        <v>0</v>
      </c>
      <c r="K48" s="29">
        <v>0</v>
      </c>
      <c r="L48" s="30">
        <f t="shared" si="1"/>
        <v>0</v>
      </c>
      <c r="M48" s="31">
        <f t="shared" si="2"/>
        <v>0</v>
      </c>
    </row>
    <row r="49" spans="1:13" x14ac:dyDescent="0.25">
      <c r="A49" s="13"/>
      <c r="B49" s="25" t="s">
        <v>119</v>
      </c>
      <c r="C49" s="26"/>
      <c r="D49" s="27" t="s">
        <v>120</v>
      </c>
      <c r="E49" s="22">
        <v>5110</v>
      </c>
      <c r="F49" s="23" t="s">
        <v>82</v>
      </c>
      <c r="G49" s="28">
        <f t="shared" si="0"/>
        <v>10000</v>
      </c>
      <c r="H49" s="29">
        <v>10000</v>
      </c>
      <c r="I49" s="29">
        <v>0</v>
      </c>
      <c r="J49" s="29">
        <v>0</v>
      </c>
      <c r="K49" s="29">
        <v>0</v>
      </c>
      <c r="L49" s="30">
        <f t="shared" si="1"/>
        <v>0</v>
      </c>
      <c r="M49" s="31">
        <f t="shared" si="2"/>
        <v>0</v>
      </c>
    </row>
    <row r="50" spans="1:13" ht="22.5" x14ac:dyDescent="0.25">
      <c r="A50" s="13"/>
      <c r="B50" s="25"/>
      <c r="C50" s="26"/>
      <c r="D50" s="27"/>
      <c r="E50" s="22">
        <v>5150</v>
      </c>
      <c r="F50" s="23" t="s">
        <v>72</v>
      </c>
      <c r="G50" s="28">
        <f t="shared" si="0"/>
        <v>10000</v>
      </c>
      <c r="H50" s="29">
        <v>10000</v>
      </c>
      <c r="I50" s="29">
        <v>0</v>
      </c>
      <c r="J50" s="29">
        <v>0</v>
      </c>
      <c r="K50" s="29">
        <v>0</v>
      </c>
      <c r="L50" s="30">
        <f t="shared" si="1"/>
        <v>0</v>
      </c>
      <c r="M50" s="31">
        <f t="shared" si="2"/>
        <v>0</v>
      </c>
    </row>
    <row r="51" spans="1:13" x14ac:dyDescent="0.25">
      <c r="A51" s="13"/>
      <c r="B51" s="25" t="s">
        <v>121</v>
      </c>
      <c r="C51" s="26"/>
      <c r="D51" s="27" t="s">
        <v>122</v>
      </c>
      <c r="E51" s="22">
        <v>5670</v>
      </c>
      <c r="F51" s="23" t="s">
        <v>123</v>
      </c>
      <c r="G51" s="28">
        <f t="shared" si="0"/>
        <v>5000</v>
      </c>
      <c r="H51" s="29">
        <v>5000</v>
      </c>
      <c r="I51" s="29">
        <v>5000</v>
      </c>
      <c r="J51" s="29">
        <v>0</v>
      </c>
      <c r="K51" s="29">
        <v>1398</v>
      </c>
      <c r="L51" s="30">
        <f t="shared" si="1"/>
        <v>0.27960000000000002</v>
      </c>
      <c r="M51" s="31">
        <f t="shared" si="2"/>
        <v>0.27960000000000002</v>
      </c>
    </row>
    <row r="52" spans="1:13" x14ac:dyDescent="0.25">
      <c r="A52" s="13"/>
      <c r="B52" s="25" t="s">
        <v>124</v>
      </c>
      <c r="C52" s="26"/>
      <c r="D52" s="27" t="s">
        <v>125</v>
      </c>
      <c r="E52" s="22">
        <v>5110</v>
      </c>
      <c r="F52" s="23" t="s">
        <v>82</v>
      </c>
      <c r="G52" s="28">
        <f t="shared" si="0"/>
        <v>10000</v>
      </c>
      <c r="H52" s="29">
        <v>10000</v>
      </c>
      <c r="I52" s="29">
        <v>0</v>
      </c>
      <c r="J52" s="29">
        <v>0</v>
      </c>
      <c r="K52" s="29">
        <v>0</v>
      </c>
      <c r="L52" s="30">
        <f t="shared" si="1"/>
        <v>0</v>
      </c>
      <c r="M52" s="31">
        <f t="shared" si="2"/>
        <v>0</v>
      </c>
    </row>
    <row r="53" spans="1:13" x14ac:dyDescent="0.25">
      <c r="A53" s="13"/>
      <c r="B53" s="25" t="s">
        <v>126</v>
      </c>
      <c r="C53" s="26"/>
      <c r="D53" s="27" t="s">
        <v>127</v>
      </c>
      <c r="E53" s="22">
        <v>5670</v>
      </c>
      <c r="F53" s="23" t="s">
        <v>123</v>
      </c>
      <c r="G53" s="28">
        <f t="shared" si="0"/>
        <v>5000</v>
      </c>
      <c r="H53" s="29">
        <v>5000</v>
      </c>
      <c r="I53" s="29">
        <v>5000</v>
      </c>
      <c r="J53" s="29">
        <v>0</v>
      </c>
      <c r="K53" s="29">
        <v>4200</v>
      </c>
      <c r="L53" s="30">
        <f t="shared" si="1"/>
        <v>0.84</v>
      </c>
      <c r="M53" s="31">
        <f t="shared" si="2"/>
        <v>0.84</v>
      </c>
    </row>
    <row r="54" spans="1:13" x14ac:dyDescent="0.25">
      <c r="A54" s="13"/>
      <c r="B54" s="25" t="s">
        <v>128</v>
      </c>
      <c r="C54" s="26"/>
      <c r="D54" s="27" t="s">
        <v>120</v>
      </c>
      <c r="E54" s="22">
        <v>5490</v>
      </c>
      <c r="F54" s="23" t="s">
        <v>129</v>
      </c>
      <c r="G54" s="28">
        <f t="shared" si="0"/>
        <v>0</v>
      </c>
      <c r="H54" s="29">
        <v>0</v>
      </c>
      <c r="I54" s="29">
        <v>70000</v>
      </c>
      <c r="J54" s="29">
        <v>0</v>
      </c>
      <c r="K54" s="29">
        <v>69900</v>
      </c>
      <c r="L54" s="30">
        <f t="shared" si="1"/>
        <v>0</v>
      </c>
      <c r="M54" s="31">
        <f t="shared" si="2"/>
        <v>0.99857142857142855</v>
      </c>
    </row>
    <row r="55" spans="1:13" x14ac:dyDescent="0.25">
      <c r="A55" s="13"/>
      <c r="B55" s="25"/>
      <c r="C55" s="26"/>
      <c r="D55" s="27"/>
      <c r="E55" s="22">
        <v>5670</v>
      </c>
      <c r="F55" s="23" t="s">
        <v>123</v>
      </c>
      <c r="G55" s="28">
        <f t="shared" si="0"/>
        <v>130000</v>
      </c>
      <c r="H55" s="29">
        <v>130000</v>
      </c>
      <c r="I55" s="29">
        <v>36000</v>
      </c>
      <c r="J55" s="29">
        <v>8640</v>
      </c>
      <c r="K55" s="29">
        <v>35830</v>
      </c>
      <c r="L55" s="30">
        <f t="shared" si="1"/>
        <v>0.2756153846153846</v>
      </c>
      <c r="M55" s="31">
        <f t="shared" si="2"/>
        <v>0.99527777777777782</v>
      </c>
    </row>
    <row r="56" spans="1:13" x14ac:dyDescent="0.25">
      <c r="A56" s="13"/>
      <c r="B56" s="25" t="s">
        <v>130</v>
      </c>
      <c r="C56" s="26"/>
      <c r="D56" s="27" t="s">
        <v>131</v>
      </c>
      <c r="E56" s="22">
        <v>5110</v>
      </c>
      <c r="F56" s="23" t="s">
        <v>82</v>
      </c>
      <c r="G56" s="28">
        <f t="shared" si="0"/>
        <v>5000</v>
      </c>
      <c r="H56" s="29">
        <v>5000</v>
      </c>
      <c r="I56" s="29">
        <v>0</v>
      </c>
      <c r="J56" s="29">
        <v>0</v>
      </c>
      <c r="K56" s="29">
        <v>0</v>
      </c>
      <c r="L56" s="30">
        <f t="shared" si="1"/>
        <v>0</v>
      </c>
      <c r="M56" s="31">
        <f t="shared" si="2"/>
        <v>0</v>
      </c>
    </row>
    <row r="57" spans="1:13" ht="22.5" x14ac:dyDescent="0.25">
      <c r="A57" s="13"/>
      <c r="B57" s="25"/>
      <c r="C57" s="26"/>
      <c r="D57" s="27"/>
      <c r="E57" s="22">
        <v>5150</v>
      </c>
      <c r="F57" s="23" t="s">
        <v>72</v>
      </c>
      <c r="G57" s="28">
        <f t="shared" si="0"/>
        <v>0</v>
      </c>
      <c r="H57" s="29">
        <v>0</v>
      </c>
      <c r="I57" s="29">
        <v>18000</v>
      </c>
      <c r="J57" s="29">
        <v>11990</v>
      </c>
      <c r="K57" s="29">
        <v>11990</v>
      </c>
      <c r="L57" s="30">
        <f t="shared" si="1"/>
        <v>0</v>
      </c>
      <c r="M57" s="31">
        <f t="shared" si="2"/>
        <v>0.6661111111111111</v>
      </c>
    </row>
    <row r="58" spans="1:13" x14ac:dyDescent="0.25">
      <c r="A58" s="13"/>
      <c r="B58" s="25"/>
      <c r="C58" s="26"/>
      <c r="D58" s="27"/>
      <c r="E58" s="22">
        <v>5640</v>
      </c>
      <c r="F58" s="23" t="s">
        <v>132</v>
      </c>
      <c r="G58" s="28">
        <f t="shared" si="0"/>
        <v>25000</v>
      </c>
      <c r="H58" s="29">
        <v>25000</v>
      </c>
      <c r="I58" s="29">
        <v>0</v>
      </c>
      <c r="J58" s="29">
        <v>0</v>
      </c>
      <c r="K58" s="29">
        <v>0</v>
      </c>
      <c r="L58" s="30">
        <f t="shared" si="1"/>
        <v>0</v>
      </c>
      <c r="M58" s="31">
        <f t="shared" si="2"/>
        <v>0</v>
      </c>
    </row>
    <row r="59" spans="1:13" x14ac:dyDescent="0.25">
      <c r="A59" s="13"/>
      <c r="B59" s="25" t="s">
        <v>133</v>
      </c>
      <c r="C59" s="26"/>
      <c r="D59" s="27" t="s">
        <v>134</v>
      </c>
      <c r="E59" s="22">
        <v>5110</v>
      </c>
      <c r="F59" s="23" t="s">
        <v>82</v>
      </c>
      <c r="G59" s="28">
        <f t="shared" si="0"/>
        <v>0</v>
      </c>
      <c r="H59" s="29">
        <v>0</v>
      </c>
      <c r="I59" s="29">
        <v>25000</v>
      </c>
      <c r="J59" s="29">
        <v>25000</v>
      </c>
      <c r="K59" s="29">
        <v>25000</v>
      </c>
      <c r="L59" s="30">
        <f t="shared" si="1"/>
        <v>0</v>
      </c>
      <c r="M59" s="31">
        <f t="shared" si="2"/>
        <v>1</v>
      </c>
    </row>
    <row r="60" spans="1:13" x14ac:dyDescent="0.25">
      <c r="A60" s="13"/>
      <c r="B60" s="25"/>
      <c r="C60" s="26"/>
      <c r="D60" s="27"/>
      <c r="E60" s="22">
        <v>5190</v>
      </c>
      <c r="F60" s="23" t="s">
        <v>108</v>
      </c>
      <c r="G60" s="28">
        <f t="shared" si="0"/>
        <v>0</v>
      </c>
      <c r="H60" s="29">
        <v>0</v>
      </c>
      <c r="I60" s="29">
        <v>10000</v>
      </c>
      <c r="J60" s="29">
        <v>10000</v>
      </c>
      <c r="K60" s="29">
        <v>10000</v>
      </c>
      <c r="L60" s="30">
        <f t="shared" si="1"/>
        <v>0</v>
      </c>
      <c r="M60" s="31">
        <f t="shared" si="2"/>
        <v>1</v>
      </c>
    </row>
    <row r="61" spans="1:13" x14ac:dyDescent="0.25">
      <c r="A61" s="13"/>
      <c r="B61" s="25"/>
      <c r="C61" s="26"/>
      <c r="D61" s="27"/>
      <c r="E61" s="22">
        <v>5650</v>
      </c>
      <c r="F61" s="23" t="s">
        <v>69</v>
      </c>
      <c r="G61" s="28">
        <f t="shared" si="0"/>
        <v>20000</v>
      </c>
      <c r="H61" s="29">
        <v>20000</v>
      </c>
      <c r="I61" s="29">
        <v>0</v>
      </c>
      <c r="J61" s="29">
        <v>0</v>
      </c>
      <c r="K61" s="29">
        <v>0</v>
      </c>
      <c r="L61" s="30">
        <f t="shared" si="1"/>
        <v>0</v>
      </c>
      <c r="M61" s="31">
        <f t="shared" si="2"/>
        <v>0</v>
      </c>
    </row>
    <row r="62" spans="1:13" x14ac:dyDescent="0.25">
      <c r="A62" s="13"/>
      <c r="B62" s="25" t="s">
        <v>135</v>
      </c>
      <c r="C62" s="26"/>
      <c r="D62" s="27" t="s">
        <v>136</v>
      </c>
      <c r="E62" s="22">
        <v>5110</v>
      </c>
      <c r="F62" s="23" t="s">
        <v>82</v>
      </c>
      <c r="G62" s="28">
        <f t="shared" si="0"/>
        <v>30000</v>
      </c>
      <c r="H62" s="29">
        <v>30000</v>
      </c>
      <c r="I62" s="29">
        <v>0</v>
      </c>
      <c r="J62" s="29">
        <v>0</v>
      </c>
      <c r="K62" s="29">
        <v>0</v>
      </c>
      <c r="L62" s="30">
        <f t="shared" si="1"/>
        <v>0</v>
      </c>
      <c r="M62" s="31">
        <f t="shared" si="2"/>
        <v>0</v>
      </c>
    </row>
    <row r="63" spans="1:13" ht="22.5" x14ac:dyDescent="0.25">
      <c r="A63" s="13"/>
      <c r="B63" s="25"/>
      <c r="C63" s="26"/>
      <c r="D63" s="27"/>
      <c r="E63" s="22">
        <v>5150</v>
      </c>
      <c r="F63" s="23" t="s">
        <v>72</v>
      </c>
      <c r="G63" s="28">
        <f t="shared" si="0"/>
        <v>10000</v>
      </c>
      <c r="H63" s="29">
        <v>10000</v>
      </c>
      <c r="I63" s="29">
        <v>0</v>
      </c>
      <c r="J63" s="29">
        <v>0</v>
      </c>
      <c r="K63" s="29">
        <v>0</v>
      </c>
      <c r="L63" s="30">
        <f t="shared" si="1"/>
        <v>0</v>
      </c>
      <c r="M63" s="31">
        <f t="shared" si="2"/>
        <v>0</v>
      </c>
    </row>
    <row r="64" spans="1:13" x14ac:dyDescent="0.25">
      <c r="A64" s="13"/>
      <c r="B64" s="25"/>
      <c r="C64" s="26"/>
      <c r="D64" s="27"/>
      <c r="E64" s="22">
        <v>5310</v>
      </c>
      <c r="F64" s="23" t="s">
        <v>105</v>
      </c>
      <c r="G64" s="28">
        <f t="shared" si="0"/>
        <v>10000</v>
      </c>
      <c r="H64" s="29">
        <v>10000</v>
      </c>
      <c r="I64" s="29">
        <v>69351</v>
      </c>
      <c r="J64" s="29">
        <v>68850</v>
      </c>
      <c r="K64" s="29">
        <v>68850</v>
      </c>
      <c r="L64" s="30">
        <f t="shared" si="1"/>
        <v>6.8849999999999998</v>
      </c>
      <c r="M64" s="31">
        <f t="shared" si="2"/>
        <v>0.99277587922308252</v>
      </c>
    </row>
    <row r="65" spans="1:13" x14ac:dyDescent="0.25">
      <c r="A65" s="13"/>
      <c r="B65" s="25"/>
      <c r="C65" s="26"/>
      <c r="D65" s="27"/>
      <c r="E65" s="22">
        <v>5640</v>
      </c>
      <c r="F65" s="23" t="s">
        <v>132</v>
      </c>
      <c r="G65" s="28">
        <f t="shared" si="0"/>
        <v>35000</v>
      </c>
      <c r="H65" s="29">
        <v>35000</v>
      </c>
      <c r="I65" s="29">
        <v>38000</v>
      </c>
      <c r="J65" s="29">
        <v>38000</v>
      </c>
      <c r="K65" s="29">
        <v>38000</v>
      </c>
      <c r="L65" s="30">
        <f t="shared" si="1"/>
        <v>1.0857142857142856</v>
      </c>
      <c r="M65" s="31">
        <f t="shared" si="2"/>
        <v>1</v>
      </c>
    </row>
    <row r="66" spans="1:13" x14ac:dyDescent="0.25">
      <c r="A66" s="13"/>
      <c r="B66" s="25"/>
      <c r="C66" s="26"/>
      <c r="D66" s="27"/>
      <c r="E66" s="22">
        <v>5650</v>
      </c>
      <c r="F66" s="23" t="s">
        <v>69</v>
      </c>
      <c r="G66" s="28">
        <f t="shared" si="0"/>
        <v>13933.05</v>
      </c>
      <c r="H66" s="29">
        <v>13933.05</v>
      </c>
      <c r="I66" s="29">
        <v>0.05</v>
      </c>
      <c r="J66" s="29">
        <v>0</v>
      </c>
      <c r="K66" s="29">
        <v>0</v>
      </c>
      <c r="L66" s="30">
        <f t="shared" si="1"/>
        <v>0</v>
      </c>
      <c r="M66" s="31">
        <f t="shared" si="2"/>
        <v>0</v>
      </c>
    </row>
    <row r="67" spans="1:13" x14ac:dyDescent="0.25">
      <c r="A67" s="13"/>
      <c r="B67" s="25"/>
      <c r="C67" s="26"/>
      <c r="D67" s="27"/>
      <c r="E67" s="22">
        <v>5690</v>
      </c>
      <c r="F67" s="23" t="s">
        <v>137</v>
      </c>
      <c r="G67" s="28">
        <f t="shared" si="0"/>
        <v>30000</v>
      </c>
      <c r="H67" s="29">
        <v>30000</v>
      </c>
      <c r="I67" s="29">
        <v>0</v>
      </c>
      <c r="J67" s="29">
        <v>0</v>
      </c>
      <c r="K67" s="29">
        <v>0</v>
      </c>
      <c r="L67" s="30">
        <f t="shared" si="1"/>
        <v>0</v>
      </c>
      <c r="M67" s="31">
        <f t="shared" si="2"/>
        <v>0</v>
      </c>
    </row>
    <row r="68" spans="1:13" x14ac:dyDescent="0.25">
      <c r="A68" s="13"/>
      <c r="B68" s="25" t="s">
        <v>138</v>
      </c>
      <c r="C68" s="26"/>
      <c r="D68" s="27" t="s">
        <v>139</v>
      </c>
      <c r="E68" s="22">
        <v>5110</v>
      </c>
      <c r="F68" s="23" t="s">
        <v>82</v>
      </c>
      <c r="G68" s="28">
        <f t="shared" si="0"/>
        <v>3000</v>
      </c>
      <c r="H68" s="29">
        <v>3000</v>
      </c>
      <c r="I68" s="29">
        <v>11000</v>
      </c>
      <c r="J68" s="29">
        <v>10000</v>
      </c>
      <c r="K68" s="29">
        <v>10000</v>
      </c>
      <c r="L68" s="30">
        <f t="shared" si="1"/>
        <v>3.3333333333333335</v>
      </c>
      <c r="M68" s="31">
        <f t="shared" si="2"/>
        <v>0.90909090909090906</v>
      </c>
    </row>
    <row r="69" spans="1:13" ht="22.5" x14ac:dyDescent="0.25">
      <c r="A69" s="13"/>
      <c r="B69" s="25"/>
      <c r="C69" s="26"/>
      <c r="D69" s="27"/>
      <c r="E69" s="22">
        <v>5150</v>
      </c>
      <c r="F69" s="23" t="s">
        <v>72</v>
      </c>
      <c r="G69" s="28">
        <f t="shared" si="0"/>
        <v>627.02</v>
      </c>
      <c r="H69" s="29">
        <v>627.02</v>
      </c>
      <c r="I69" s="29">
        <v>627.02</v>
      </c>
      <c r="J69" s="29">
        <v>0</v>
      </c>
      <c r="K69" s="29">
        <v>0</v>
      </c>
      <c r="L69" s="30">
        <f t="shared" si="1"/>
        <v>0</v>
      </c>
      <c r="M69" s="31">
        <f t="shared" si="2"/>
        <v>0</v>
      </c>
    </row>
    <row r="70" spans="1:13" x14ac:dyDescent="0.25">
      <c r="A70" s="13"/>
      <c r="B70" s="25"/>
      <c r="C70" s="26"/>
      <c r="D70" s="27"/>
      <c r="E70" s="22">
        <v>5190</v>
      </c>
      <c r="F70" s="23" t="s">
        <v>108</v>
      </c>
      <c r="G70" s="28">
        <f t="shared" si="0"/>
        <v>4000</v>
      </c>
      <c r="H70" s="29">
        <v>4000</v>
      </c>
      <c r="I70" s="29">
        <v>4000</v>
      </c>
      <c r="J70" s="29">
        <v>0</v>
      </c>
      <c r="K70" s="29">
        <v>0</v>
      </c>
      <c r="L70" s="30">
        <f t="shared" si="1"/>
        <v>0</v>
      </c>
      <c r="M70" s="31">
        <f t="shared" si="2"/>
        <v>0</v>
      </c>
    </row>
    <row r="71" spans="1:13" x14ac:dyDescent="0.25">
      <c r="A71" s="13"/>
      <c r="B71" s="25" t="s">
        <v>140</v>
      </c>
      <c r="C71" s="26"/>
      <c r="D71" s="27" t="s">
        <v>141</v>
      </c>
      <c r="E71" s="22">
        <v>5110</v>
      </c>
      <c r="F71" s="23" t="s">
        <v>82</v>
      </c>
      <c r="G71" s="28">
        <f t="shared" si="0"/>
        <v>5400</v>
      </c>
      <c r="H71" s="29">
        <v>5400</v>
      </c>
      <c r="I71" s="29">
        <v>5400</v>
      </c>
      <c r="J71" s="29">
        <v>5200</v>
      </c>
      <c r="K71" s="29">
        <v>5200</v>
      </c>
      <c r="L71" s="30">
        <f t="shared" si="1"/>
        <v>0.96296296296296291</v>
      </c>
      <c r="M71" s="31">
        <f t="shared" si="2"/>
        <v>0.96296296296296291</v>
      </c>
    </row>
    <row r="72" spans="1:13" ht="22.5" x14ac:dyDescent="0.25">
      <c r="A72" s="13"/>
      <c r="B72" s="25"/>
      <c r="C72" s="26"/>
      <c r="D72" s="27"/>
      <c r="E72" s="22">
        <v>5150</v>
      </c>
      <c r="F72" s="23" t="s">
        <v>72</v>
      </c>
      <c r="G72" s="28">
        <f t="shared" si="0"/>
        <v>10000</v>
      </c>
      <c r="H72" s="29">
        <v>10000</v>
      </c>
      <c r="I72" s="29">
        <v>0</v>
      </c>
      <c r="J72" s="29">
        <v>0</v>
      </c>
      <c r="K72" s="29">
        <v>0</v>
      </c>
      <c r="L72" s="30">
        <f t="shared" si="1"/>
        <v>0</v>
      </c>
      <c r="M72" s="31">
        <f t="shared" si="2"/>
        <v>0</v>
      </c>
    </row>
    <row r="73" spans="1:13" x14ac:dyDescent="0.25">
      <c r="A73" s="13"/>
      <c r="B73" s="25" t="s">
        <v>19</v>
      </c>
      <c r="C73" s="26"/>
      <c r="D73" s="27" t="s">
        <v>20</v>
      </c>
      <c r="E73" s="22">
        <v>5670</v>
      </c>
      <c r="F73" s="23" t="s">
        <v>123</v>
      </c>
      <c r="G73" s="28">
        <f t="shared" ref="G73:G90" si="3">+H73</f>
        <v>20000</v>
      </c>
      <c r="H73" s="29">
        <v>20000</v>
      </c>
      <c r="I73" s="29">
        <v>20000</v>
      </c>
      <c r="J73" s="29">
        <v>0</v>
      </c>
      <c r="K73" s="29">
        <v>0</v>
      </c>
      <c r="L73" s="30">
        <f t="shared" ref="L73:L90" si="4">IFERROR(K73/H73,0)</f>
        <v>0</v>
      </c>
      <c r="M73" s="31">
        <f t="shared" ref="M73:M90" si="5">IFERROR(K73/I73,0)</f>
        <v>0</v>
      </c>
    </row>
    <row r="74" spans="1:13" x14ac:dyDescent="0.25">
      <c r="A74" s="13"/>
      <c r="B74" s="25" t="s">
        <v>23</v>
      </c>
      <c r="C74" s="26"/>
      <c r="D74" s="27" t="s">
        <v>24</v>
      </c>
      <c r="E74" s="22">
        <v>5110</v>
      </c>
      <c r="F74" s="23" t="s">
        <v>82</v>
      </c>
      <c r="G74" s="28">
        <f t="shared" si="3"/>
        <v>150000</v>
      </c>
      <c r="H74" s="29">
        <v>150000</v>
      </c>
      <c r="I74" s="29">
        <v>150000</v>
      </c>
      <c r="J74" s="29">
        <v>49358</v>
      </c>
      <c r="K74" s="29">
        <v>96686</v>
      </c>
      <c r="L74" s="30">
        <f t="shared" si="4"/>
        <v>0.64457333333333333</v>
      </c>
      <c r="M74" s="31">
        <f t="shared" si="5"/>
        <v>0.64457333333333333</v>
      </c>
    </row>
    <row r="75" spans="1:13" ht="22.5" x14ac:dyDescent="0.25">
      <c r="A75" s="13"/>
      <c r="B75" s="25"/>
      <c r="C75" s="26"/>
      <c r="D75" s="27"/>
      <c r="E75" s="22">
        <v>5150</v>
      </c>
      <c r="F75" s="23" t="s">
        <v>72</v>
      </c>
      <c r="G75" s="28">
        <f t="shared" si="3"/>
        <v>100000</v>
      </c>
      <c r="H75" s="29">
        <v>100000</v>
      </c>
      <c r="I75" s="29">
        <v>100000</v>
      </c>
      <c r="J75" s="29">
        <v>29550</v>
      </c>
      <c r="K75" s="29">
        <v>47350</v>
      </c>
      <c r="L75" s="30">
        <f t="shared" si="4"/>
        <v>0.47349999999999998</v>
      </c>
      <c r="M75" s="31">
        <f t="shared" si="5"/>
        <v>0.47349999999999998</v>
      </c>
    </row>
    <row r="76" spans="1:13" x14ac:dyDescent="0.25">
      <c r="A76" s="13"/>
      <c r="B76" s="25"/>
      <c r="C76" s="26"/>
      <c r="D76" s="27"/>
      <c r="E76" s="22">
        <v>5970</v>
      </c>
      <c r="F76" s="23" t="s">
        <v>89</v>
      </c>
      <c r="G76" s="28">
        <f t="shared" si="3"/>
        <v>15000</v>
      </c>
      <c r="H76" s="29">
        <v>15000</v>
      </c>
      <c r="I76" s="29">
        <v>15000</v>
      </c>
      <c r="J76" s="29">
        <v>0</v>
      </c>
      <c r="K76" s="29">
        <v>0</v>
      </c>
      <c r="L76" s="30">
        <f t="shared" si="4"/>
        <v>0</v>
      </c>
      <c r="M76" s="31">
        <f t="shared" si="5"/>
        <v>0</v>
      </c>
    </row>
    <row r="77" spans="1:13" x14ac:dyDescent="0.25">
      <c r="A77" s="13"/>
      <c r="B77" s="25" t="s">
        <v>142</v>
      </c>
      <c r="C77" s="26"/>
      <c r="D77" s="27" t="s">
        <v>143</v>
      </c>
      <c r="E77" s="22">
        <v>5110</v>
      </c>
      <c r="F77" s="23" t="s">
        <v>82</v>
      </c>
      <c r="G77" s="28">
        <f t="shared" si="3"/>
        <v>6000</v>
      </c>
      <c r="H77" s="29">
        <v>6000</v>
      </c>
      <c r="I77" s="29">
        <v>9000</v>
      </c>
      <c r="J77" s="29">
        <v>8950</v>
      </c>
      <c r="K77" s="29">
        <v>8950</v>
      </c>
      <c r="L77" s="30">
        <f t="shared" si="4"/>
        <v>1.4916666666666667</v>
      </c>
      <c r="M77" s="31">
        <f t="shared" si="5"/>
        <v>0.99444444444444446</v>
      </c>
    </row>
    <row r="78" spans="1:13" ht="22.5" x14ac:dyDescent="0.25">
      <c r="A78" s="13"/>
      <c r="B78" s="25"/>
      <c r="C78" s="26"/>
      <c r="D78" s="27"/>
      <c r="E78" s="22">
        <v>5150</v>
      </c>
      <c r="F78" s="23" t="s">
        <v>72</v>
      </c>
      <c r="G78" s="28">
        <f t="shared" si="3"/>
        <v>6000</v>
      </c>
      <c r="H78" s="29">
        <v>6000</v>
      </c>
      <c r="I78" s="29">
        <v>6000</v>
      </c>
      <c r="J78" s="29">
        <v>0</v>
      </c>
      <c r="K78" s="29">
        <v>0</v>
      </c>
      <c r="L78" s="30">
        <f t="shared" si="4"/>
        <v>0</v>
      </c>
      <c r="M78" s="31">
        <f t="shared" si="5"/>
        <v>0</v>
      </c>
    </row>
    <row r="79" spans="1:13" x14ac:dyDescent="0.25">
      <c r="A79" s="13"/>
      <c r="B79" s="25" t="s">
        <v>144</v>
      </c>
      <c r="C79" s="26"/>
      <c r="D79" s="27" t="s">
        <v>145</v>
      </c>
      <c r="E79" s="22">
        <v>5110</v>
      </c>
      <c r="F79" s="23" t="s">
        <v>82</v>
      </c>
      <c r="G79" s="28">
        <f t="shared" si="3"/>
        <v>12000</v>
      </c>
      <c r="H79" s="29">
        <v>12000</v>
      </c>
      <c r="I79" s="29">
        <v>24000</v>
      </c>
      <c r="J79" s="29">
        <v>17940</v>
      </c>
      <c r="K79" s="29">
        <v>17940</v>
      </c>
      <c r="L79" s="30">
        <f t="shared" si="4"/>
        <v>1.4950000000000001</v>
      </c>
      <c r="M79" s="31">
        <f t="shared" si="5"/>
        <v>0.74750000000000005</v>
      </c>
    </row>
    <row r="80" spans="1:13" ht="22.5" x14ac:dyDescent="0.25">
      <c r="A80" s="13"/>
      <c r="B80" s="25"/>
      <c r="C80" s="26"/>
      <c r="D80" s="27"/>
      <c r="E80" s="22">
        <v>5150</v>
      </c>
      <c r="F80" s="23" t="s">
        <v>72</v>
      </c>
      <c r="G80" s="28">
        <f t="shared" si="3"/>
        <v>85942.43</v>
      </c>
      <c r="H80" s="29">
        <v>85942.43</v>
      </c>
      <c r="I80" s="29">
        <v>85942.43</v>
      </c>
      <c r="J80" s="29">
        <v>34480</v>
      </c>
      <c r="K80" s="29">
        <v>34480</v>
      </c>
      <c r="L80" s="30">
        <f t="shared" si="4"/>
        <v>0.40119880250069728</v>
      </c>
      <c r="M80" s="31">
        <f t="shared" si="5"/>
        <v>0.40119880250069728</v>
      </c>
    </row>
    <row r="81" spans="1:13" x14ac:dyDescent="0.25">
      <c r="A81" s="13"/>
      <c r="B81" s="25"/>
      <c r="C81" s="26"/>
      <c r="D81" s="27"/>
      <c r="E81" s="22">
        <v>5190</v>
      </c>
      <c r="F81" s="23" t="s">
        <v>108</v>
      </c>
      <c r="G81" s="28">
        <f t="shared" si="3"/>
        <v>10000</v>
      </c>
      <c r="H81" s="29">
        <v>10000</v>
      </c>
      <c r="I81" s="29">
        <v>10000</v>
      </c>
      <c r="J81" s="29">
        <v>0</v>
      </c>
      <c r="K81" s="29">
        <v>0</v>
      </c>
      <c r="L81" s="30">
        <f t="shared" si="4"/>
        <v>0</v>
      </c>
      <c r="M81" s="31">
        <f t="shared" si="5"/>
        <v>0</v>
      </c>
    </row>
    <row r="82" spans="1:13" x14ac:dyDescent="0.25">
      <c r="A82" s="13"/>
      <c r="B82" s="25"/>
      <c r="C82" s="26"/>
      <c r="D82" s="27"/>
      <c r="E82" s="22">
        <v>5910</v>
      </c>
      <c r="F82" s="23" t="s">
        <v>75</v>
      </c>
      <c r="G82" s="28">
        <f t="shared" si="3"/>
        <v>10000</v>
      </c>
      <c r="H82" s="29">
        <v>10000</v>
      </c>
      <c r="I82" s="29">
        <v>10000</v>
      </c>
      <c r="J82" s="29">
        <v>0</v>
      </c>
      <c r="K82" s="29">
        <v>0</v>
      </c>
      <c r="L82" s="30">
        <f t="shared" si="4"/>
        <v>0</v>
      </c>
      <c r="M82" s="31">
        <f t="shared" si="5"/>
        <v>0</v>
      </c>
    </row>
    <row r="83" spans="1:13" x14ac:dyDescent="0.25">
      <c r="A83" s="13"/>
      <c r="B83" s="25" t="s">
        <v>146</v>
      </c>
      <c r="C83" s="26"/>
      <c r="D83" s="27" t="s">
        <v>147</v>
      </c>
      <c r="E83" s="22">
        <v>5110</v>
      </c>
      <c r="F83" s="23" t="s">
        <v>82</v>
      </c>
      <c r="G83" s="28">
        <f t="shared" si="3"/>
        <v>10000</v>
      </c>
      <c r="H83" s="29">
        <v>10000</v>
      </c>
      <c r="I83" s="29">
        <v>50000</v>
      </c>
      <c r="J83" s="29">
        <v>49630</v>
      </c>
      <c r="K83" s="29">
        <v>49630</v>
      </c>
      <c r="L83" s="30">
        <f t="shared" si="4"/>
        <v>4.9630000000000001</v>
      </c>
      <c r="M83" s="31">
        <f t="shared" si="5"/>
        <v>0.99260000000000004</v>
      </c>
    </row>
    <row r="84" spans="1:13" ht="22.5" x14ac:dyDescent="0.25">
      <c r="A84" s="13"/>
      <c r="B84" s="25"/>
      <c r="C84" s="26"/>
      <c r="D84" s="27"/>
      <c r="E84" s="22">
        <v>5150</v>
      </c>
      <c r="F84" s="23" t="s">
        <v>72</v>
      </c>
      <c r="G84" s="28">
        <f t="shared" si="3"/>
        <v>25000</v>
      </c>
      <c r="H84" s="29">
        <v>25000</v>
      </c>
      <c r="I84" s="29">
        <v>0</v>
      </c>
      <c r="J84" s="29">
        <v>0</v>
      </c>
      <c r="K84" s="29">
        <v>0</v>
      </c>
      <c r="L84" s="30">
        <f t="shared" si="4"/>
        <v>0</v>
      </c>
      <c r="M84" s="31">
        <f t="shared" si="5"/>
        <v>0</v>
      </c>
    </row>
    <row r="85" spans="1:13" x14ac:dyDescent="0.25">
      <c r="A85" s="13"/>
      <c r="B85" s="25"/>
      <c r="C85" s="26"/>
      <c r="D85" s="27"/>
      <c r="E85" s="22">
        <v>5670</v>
      </c>
      <c r="F85" s="23" t="s">
        <v>123</v>
      </c>
      <c r="G85" s="28">
        <f t="shared" si="3"/>
        <v>100000</v>
      </c>
      <c r="H85" s="29">
        <v>100000</v>
      </c>
      <c r="I85" s="29">
        <v>102800</v>
      </c>
      <c r="J85" s="29">
        <v>0</v>
      </c>
      <c r="K85" s="29">
        <v>24259</v>
      </c>
      <c r="L85" s="30">
        <f t="shared" si="4"/>
        <v>0.24259</v>
      </c>
      <c r="M85" s="31">
        <f t="shared" si="5"/>
        <v>0.23598249027237353</v>
      </c>
    </row>
    <row r="86" spans="1:13" x14ac:dyDescent="0.25">
      <c r="A86" s="13"/>
      <c r="B86" s="25" t="s">
        <v>148</v>
      </c>
      <c r="C86" s="26"/>
      <c r="D86" s="27" t="s">
        <v>149</v>
      </c>
      <c r="E86" s="22">
        <v>5110</v>
      </c>
      <c r="F86" s="23" t="s">
        <v>82</v>
      </c>
      <c r="G86" s="28">
        <f t="shared" si="3"/>
        <v>20000</v>
      </c>
      <c r="H86" s="29">
        <v>20000</v>
      </c>
      <c r="I86" s="29">
        <v>15000</v>
      </c>
      <c r="J86" s="29">
        <v>0</v>
      </c>
      <c r="K86" s="29">
        <v>7499.99</v>
      </c>
      <c r="L86" s="30">
        <f t="shared" si="4"/>
        <v>0.37499949999999999</v>
      </c>
      <c r="M86" s="31">
        <f t="shared" si="5"/>
        <v>0.4999993333333333</v>
      </c>
    </row>
    <row r="87" spans="1:13" ht="22.5" x14ac:dyDescent="0.25">
      <c r="A87" s="13"/>
      <c r="B87" s="25"/>
      <c r="C87" s="26"/>
      <c r="D87" s="27"/>
      <c r="E87" s="22">
        <v>5150</v>
      </c>
      <c r="F87" s="23" t="s">
        <v>72</v>
      </c>
      <c r="G87" s="28">
        <f t="shared" si="3"/>
        <v>35000</v>
      </c>
      <c r="H87" s="29">
        <v>35000</v>
      </c>
      <c r="I87" s="29">
        <v>35000</v>
      </c>
      <c r="J87" s="29">
        <v>24400</v>
      </c>
      <c r="K87" s="29">
        <v>24400</v>
      </c>
      <c r="L87" s="30">
        <f t="shared" si="4"/>
        <v>0.69714285714285718</v>
      </c>
      <c r="M87" s="31">
        <f t="shared" si="5"/>
        <v>0.69714285714285718</v>
      </c>
    </row>
    <row r="88" spans="1:13" x14ac:dyDescent="0.25">
      <c r="A88" s="13"/>
      <c r="B88" s="25" t="s">
        <v>150</v>
      </c>
      <c r="C88" s="26"/>
      <c r="D88" s="27" t="s">
        <v>151</v>
      </c>
      <c r="E88" s="22">
        <v>5110</v>
      </c>
      <c r="F88" s="23" t="s">
        <v>82</v>
      </c>
      <c r="G88" s="28">
        <f t="shared" si="3"/>
        <v>20175.12</v>
      </c>
      <c r="H88" s="29">
        <v>20175.12</v>
      </c>
      <c r="I88" s="29">
        <v>20175.12</v>
      </c>
      <c r="J88" s="29">
        <v>6200</v>
      </c>
      <c r="K88" s="29">
        <v>6200</v>
      </c>
      <c r="L88" s="30">
        <f t="shared" si="4"/>
        <v>0.30730920063920314</v>
      </c>
      <c r="M88" s="31">
        <f t="shared" si="5"/>
        <v>0.30730920063920314</v>
      </c>
    </row>
    <row r="89" spans="1:13" ht="22.5" x14ac:dyDescent="0.25">
      <c r="A89" s="13"/>
      <c r="B89" s="25"/>
      <c r="C89" s="26"/>
      <c r="D89" s="27"/>
      <c r="E89" s="22">
        <v>5150</v>
      </c>
      <c r="F89" s="23" t="s">
        <v>72</v>
      </c>
      <c r="G89" s="28">
        <f t="shared" si="3"/>
        <v>31479.65</v>
      </c>
      <c r="H89" s="29">
        <v>31479.65</v>
      </c>
      <c r="I89" s="29">
        <v>31479.65</v>
      </c>
      <c r="J89" s="29">
        <v>0</v>
      </c>
      <c r="K89" s="29">
        <v>9990</v>
      </c>
      <c r="L89" s="30">
        <f t="shared" si="4"/>
        <v>0.31734787394396063</v>
      </c>
      <c r="M89" s="31">
        <f t="shared" si="5"/>
        <v>0.31734787394396063</v>
      </c>
    </row>
    <row r="90" spans="1:13" x14ac:dyDescent="0.25">
      <c r="A90" s="13"/>
      <c r="B90" s="25"/>
      <c r="C90" s="26"/>
      <c r="D90" s="27"/>
      <c r="E90" s="22">
        <v>5190</v>
      </c>
      <c r="F90" s="23" t="s">
        <v>108</v>
      </c>
      <c r="G90" s="28">
        <f t="shared" si="3"/>
        <v>3676.09</v>
      </c>
      <c r="H90" s="29">
        <v>3676.09</v>
      </c>
      <c r="I90" s="29">
        <v>3676.09</v>
      </c>
      <c r="J90" s="29">
        <v>0</v>
      </c>
      <c r="K90" s="29">
        <v>0</v>
      </c>
      <c r="L90" s="30">
        <f t="shared" si="4"/>
        <v>0</v>
      </c>
      <c r="M90" s="31">
        <f t="shared" si="5"/>
        <v>0</v>
      </c>
    </row>
    <row r="91" spans="1:13" x14ac:dyDescent="0.25">
      <c r="A91" s="13"/>
      <c r="B91" s="25"/>
      <c r="C91" s="26"/>
      <c r="D91" s="27"/>
      <c r="E91" s="32"/>
      <c r="F91" s="33"/>
      <c r="G91" s="34"/>
      <c r="H91" s="34"/>
      <c r="I91" s="34"/>
      <c r="J91" s="34"/>
      <c r="K91" s="34"/>
      <c r="L91" s="35"/>
      <c r="M91" s="36"/>
    </row>
    <row r="92" spans="1:13" x14ac:dyDescent="0.25">
      <c r="A92" s="13"/>
      <c r="B92" s="25"/>
      <c r="C92" s="26"/>
      <c r="D92" s="20"/>
      <c r="E92" s="37"/>
      <c r="F92" s="20"/>
      <c r="G92" s="20"/>
      <c r="H92" s="20"/>
      <c r="I92" s="20"/>
      <c r="J92" s="20"/>
      <c r="K92" s="20"/>
      <c r="L92" s="20"/>
      <c r="M92" s="21"/>
    </row>
    <row r="93" spans="1:13" x14ac:dyDescent="0.25">
      <c r="A93" s="13"/>
      <c r="B93" s="96" t="s">
        <v>152</v>
      </c>
      <c r="C93" s="97"/>
      <c r="D93" s="97"/>
      <c r="E93" s="97"/>
      <c r="F93" s="97"/>
      <c r="G93" s="38">
        <f>SUM(G9:G90)</f>
        <v>1644676.2200000002</v>
      </c>
      <c r="H93" s="38">
        <f>SUM(H9:H90)</f>
        <v>1644676.2200000002</v>
      </c>
      <c r="I93" s="38">
        <f>SUM(I9:I90)</f>
        <v>2832528.17</v>
      </c>
      <c r="J93" s="38">
        <f>SUM(J9:J90)</f>
        <v>601381.46</v>
      </c>
      <c r="K93" s="38">
        <f>SUM(K9:K90)</f>
        <v>2228790.4000000004</v>
      </c>
      <c r="L93" s="39">
        <f>IFERROR(K93/H93,0)</f>
        <v>1.3551545118102335</v>
      </c>
      <c r="M93" s="40">
        <f>IFERROR(K93/I93,0)</f>
        <v>0.78685551077855664</v>
      </c>
    </row>
    <row r="94" spans="1:13" x14ac:dyDescent="0.25">
      <c r="A94" s="13"/>
      <c r="B94" s="25"/>
      <c r="C94" s="26"/>
      <c r="D94" s="20"/>
      <c r="E94" s="37"/>
      <c r="F94" s="20"/>
      <c r="G94" s="20"/>
      <c r="H94" s="20"/>
      <c r="I94" s="20"/>
      <c r="J94" s="20"/>
      <c r="K94" s="20"/>
      <c r="L94" s="20"/>
      <c r="M94" s="21"/>
    </row>
    <row r="95" spans="1:13" x14ac:dyDescent="0.25">
      <c r="A95" s="13"/>
      <c r="B95" s="98" t="s">
        <v>153</v>
      </c>
      <c r="C95" s="95"/>
      <c r="D95" s="95"/>
      <c r="E95" s="14"/>
      <c r="F95" s="19"/>
      <c r="G95" s="20"/>
      <c r="H95" s="20"/>
      <c r="I95" s="20"/>
      <c r="J95" s="20"/>
      <c r="K95" s="20"/>
      <c r="L95" s="20"/>
      <c r="M95" s="21"/>
    </row>
    <row r="96" spans="1:13" x14ac:dyDescent="0.25">
      <c r="A96" s="13"/>
      <c r="B96" s="18"/>
      <c r="C96" s="95" t="s">
        <v>154</v>
      </c>
      <c r="D96" s="95"/>
      <c r="E96" s="14"/>
      <c r="F96" s="19"/>
      <c r="G96" s="20"/>
      <c r="H96" s="20"/>
      <c r="I96" s="20"/>
      <c r="J96" s="20"/>
      <c r="K96" s="20"/>
      <c r="L96" s="20"/>
      <c r="M96" s="21"/>
    </row>
    <row r="97" spans="1:13" x14ac:dyDescent="0.25">
      <c r="A97" s="13"/>
      <c r="B97" s="41"/>
      <c r="C97" s="42"/>
      <c r="D97" s="42"/>
      <c r="E97" s="32"/>
      <c r="F97" s="42"/>
      <c r="G97" s="20"/>
      <c r="H97" s="20"/>
      <c r="I97" s="20"/>
      <c r="J97" s="20"/>
      <c r="K97" s="20"/>
      <c r="L97" s="20"/>
      <c r="M97" s="21"/>
    </row>
    <row r="98" spans="1:13" ht="22.5" x14ac:dyDescent="0.25">
      <c r="A98" s="13"/>
      <c r="B98" s="25" t="s">
        <v>23</v>
      </c>
      <c r="C98" s="26"/>
      <c r="D98" s="20" t="s">
        <v>24</v>
      </c>
      <c r="E98" s="37">
        <v>6140</v>
      </c>
      <c r="F98" s="20" t="s">
        <v>155</v>
      </c>
      <c r="G98" s="28">
        <f t="shared" ref="G98:G109" si="6">+H98</f>
        <v>31816041.309999999</v>
      </c>
      <c r="H98" s="29">
        <v>31816041.309999999</v>
      </c>
      <c r="I98" s="29">
        <v>21890275.989999998</v>
      </c>
      <c r="J98" s="29">
        <v>0</v>
      </c>
      <c r="K98" s="29">
        <v>0</v>
      </c>
      <c r="L98" s="30">
        <f t="shared" ref="L98:L109" si="7">IFERROR(K98/H98,0)</f>
        <v>0</v>
      </c>
      <c r="M98" s="31">
        <f t="shared" ref="M98:M109" si="8">IFERROR(K98/I98,0)</f>
        <v>0</v>
      </c>
    </row>
    <row r="99" spans="1:13" ht="22.5" x14ac:dyDescent="0.25">
      <c r="A99" s="13"/>
      <c r="B99" s="25" t="s">
        <v>26</v>
      </c>
      <c r="C99" s="26"/>
      <c r="D99" s="20" t="s">
        <v>27</v>
      </c>
      <c r="E99" s="37">
        <v>6140</v>
      </c>
      <c r="F99" s="20" t="s">
        <v>155</v>
      </c>
      <c r="G99" s="28">
        <f t="shared" si="6"/>
        <v>0</v>
      </c>
      <c r="H99" s="29">
        <v>0</v>
      </c>
      <c r="I99" s="29">
        <v>3554591.23</v>
      </c>
      <c r="J99" s="29">
        <v>19077.41</v>
      </c>
      <c r="K99" s="29">
        <v>1603067.98</v>
      </c>
      <c r="L99" s="30">
        <f t="shared" si="7"/>
        <v>0</v>
      </c>
      <c r="M99" s="31">
        <f t="shared" si="8"/>
        <v>0.45098518402635007</v>
      </c>
    </row>
    <row r="100" spans="1:13" ht="22.5" x14ac:dyDescent="0.25">
      <c r="A100" s="13"/>
      <c r="B100" s="25" t="s">
        <v>29</v>
      </c>
      <c r="C100" s="26"/>
      <c r="D100" s="20" t="s">
        <v>30</v>
      </c>
      <c r="E100" s="37">
        <v>6140</v>
      </c>
      <c r="F100" s="20" t="s">
        <v>155</v>
      </c>
      <c r="G100" s="28">
        <f t="shared" si="6"/>
        <v>0</v>
      </c>
      <c r="H100" s="29">
        <v>0</v>
      </c>
      <c r="I100" s="29">
        <v>385404.12</v>
      </c>
      <c r="J100" s="29">
        <v>0</v>
      </c>
      <c r="K100" s="29">
        <v>385404.12</v>
      </c>
      <c r="L100" s="30">
        <f t="shared" si="7"/>
        <v>0</v>
      </c>
      <c r="M100" s="31">
        <f t="shared" si="8"/>
        <v>1</v>
      </c>
    </row>
    <row r="101" spans="1:13" ht="22.5" x14ac:dyDescent="0.25">
      <c r="A101" s="13"/>
      <c r="B101" s="25" t="s">
        <v>32</v>
      </c>
      <c r="C101" s="26"/>
      <c r="D101" s="20" t="s">
        <v>33</v>
      </c>
      <c r="E101" s="37">
        <v>6140</v>
      </c>
      <c r="F101" s="20" t="s">
        <v>155</v>
      </c>
      <c r="G101" s="28">
        <f t="shared" si="6"/>
        <v>0</v>
      </c>
      <c r="H101" s="29">
        <v>0</v>
      </c>
      <c r="I101" s="29">
        <v>10126789.460000001</v>
      </c>
      <c r="J101" s="29">
        <v>1534072.09</v>
      </c>
      <c r="K101" s="29">
        <v>4870638.79</v>
      </c>
      <c r="L101" s="30">
        <f t="shared" si="7"/>
        <v>0</v>
      </c>
      <c r="M101" s="31">
        <f t="shared" si="8"/>
        <v>0.48096574035024914</v>
      </c>
    </row>
    <row r="102" spans="1:13" ht="22.5" x14ac:dyDescent="0.25">
      <c r="A102" s="13"/>
      <c r="B102" s="25" t="s">
        <v>35</v>
      </c>
      <c r="C102" s="26"/>
      <c r="D102" s="20" t="s">
        <v>36</v>
      </c>
      <c r="E102" s="37">
        <v>6140</v>
      </c>
      <c r="F102" s="20" t="s">
        <v>155</v>
      </c>
      <c r="G102" s="28">
        <f t="shared" si="6"/>
        <v>0</v>
      </c>
      <c r="H102" s="29">
        <v>0</v>
      </c>
      <c r="I102" s="29">
        <v>2643318.7799999998</v>
      </c>
      <c r="J102" s="29">
        <v>0</v>
      </c>
      <c r="K102" s="29">
        <v>430383.29</v>
      </c>
      <c r="L102" s="30">
        <f t="shared" si="7"/>
        <v>0</v>
      </c>
      <c r="M102" s="31">
        <f t="shared" si="8"/>
        <v>0.16281929113370125</v>
      </c>
    </row>
    <row r="103" spans="1:13" ht="22.5" x14ac:dyDescent="0.25">
      <c r="A103" s="13"/>
      <c r="B103" s="25" t="s">
        <v>38</v>
      </c>
      <c r="C103" s="26"/>
      <c r="D103" s="20" t="s">
        <v>39</v>
      </c>
      <c r="E103" s="37">
        <v>6140</v>
      </c>
      <c r="F103" s="20" t="s">
        <v>155</v>
      </c>
      <c r="G103" s="28">
        <f t="shared" si="6"/>
        <v>0</v>
      </c>
      <c r="H103" s="29">
        <v>0</v>
      </c>
      <c r="I103" s="29">
        <v>144800946.31</v>
      </c>
      <c r="J103" s="29">
        <v>21039114.890000001</v>
      </c>
      <c r="K103" s="29">
        <v>39153637.880000003</v>
      </c>
      <c r="L103" s="30">
        <f t="shared" si="7"/>
        <v>0</v>
      </c>
      <c r="M103" s="31">
        <f t="shared" si="8"/>
        <v>0.27039628453930925</v>
      </c>
    </row>
    <row r="104" spans="1:13" x14ac:dyDescent="0.25">
      <c r="A104" s="13"/>
      <c r="B104" s="25"/>
      <c r="C104" s="26"/>
      <c r="D104" s="20"/>
      <c r="E104" s="37">
        <v>6150</v>
      </c>
      <c r="F104" s="20" t="s">
        <v>156</v>
      </c>
      <c r="G104" s="28">
        <f t="shared" si="6"/>
        <v>0</v>
      </c>
      <c r="H104" s="29">
        <v>0</v>
      </c>
      <c r="I104" s="29">
        <v>0</v>
      </c>
      <c r="J104" s="29">
        <v>0</v>
      </c>
      <c r="K104" s="29">
        <v>0</v>
      </c>
      <c r="L104" s="30">
        <f t="shared" si="7"/>
        <v>0</v>
      </c>
      <c r="M104" s="31">
        <f t="shared" si="8"/>
        <v>0</v>
      </c>
    </row>
    <row r="105" spans="1:13" ht="22.5" x14ac:dyDescent="0.25">
      <c r="A105" s="13"/>
      <c r="B105" s="25" t="s">
        <v>41</v>
      </c>
      <c r="C105" s="26"/>
      <c r="D105" s="20" t="s">
        <v>42</v>
      </c>
      <c r="E105" s="37">
        <v>6140</v>
      </c>
      <c r="F105" s="20" t="s">
        <v>155</v>
      </c>
      <c r="G105" s="28">
        <f t="shared" si="6"/>
        <v>0</v>
      </c>
      <c r="H105" s="29">
        <v>0</v>
      </c>
      <c r="I105" s="29">
        <v>5967086.5999999996</v>
      </c>
      <c r="J105" s="29">
        <v>2049162.31</v>
      </c>
      <c r="K105" s="29">
        <v>2049162.31</v>
      </c>
      <c r="L105" s="30">
        <f t="shared" si="7"/>
        <v>0</v>
      </c>
      <c r="M105" s="31">
        <f t="shared" si="8"/>
        <v>0.34341085480475519</v>
      </c>
    </row>
    <row r="106" spans="1:13" x14ac:dyDescent="0.25">
      <c r="A106" s="13"/>
      <c r="B106" s="25" t="s">
        <v>157</v>
      </c>
      <c r="C106" s="26"/>
      <c r="D106" s="20" t="s">
        <v>158</v>
      </c>
      <c r="E106" s="37">
        <v>6150</v>
      </c>
      <c r="F106" s="20" t="s">
        <v>156</v>
      </c>
      <c r="G106" s="28">
        <f t="shared" si="6"/>
        <v>0</v>
      </c>
      <c r="H106" s="29">
        <v>0</v>
      </c>
      <c r="I106" s="29">
        <v>0</v>
      </c>
      <c r="J106" s="29">
        <v>1609821.77</v>
      </c>
      <c r="K106" s="29">
        <v>1609821.77</v>
      </c>
      <c r="L106" s="30">
        <f t="shared" si="7"/>
        <v>0</v>
      </c>
      <c r="M106" s="31">
        <f t="shared" si="8"/>
        <v>0</v>
      </c>
    </row>
    <row r="107" spans="1:13" x14ac:dyDescent="0.25">
      <c r="A107" s="13"/>
      <c r="B107" s="25" t="s">
        <v>44</v>
      </c>
      <c r="C107" s="26"/>
      <c r="D107" s="20" t="s">
        <v>45</v>
      </c>
      <c r="E107" s="37">
        <v>6150</v>
      </c>
      <c r="F107" s="20" t="s">
        <v>156</v>
      </c>
      <c r="G107" s="28">
        <f t="shared" si="6"/>
        <v>0</v>
      </c>
      <c r="H107" s="29">
        <v>0</v>
      </c>
      <c r="I107" s="29">
        <v>31688049.489999998</v>
      </c>
      <c r="J107" s="29">
        <v>3408397.93</v>
      </c>
      <c r="K107" s="29">
        <v>14318000.050000001</v>
      </c>
      <c r="L107" s="30">
        <f t="shared" si="7"/>
        <v>0</v>
      </c>
      <c r="M107" s="31">
        <f t="shared" si="8"/>
        <v>0.45184226484241086</v>
      </c>
    </row>
    <row r="108" spans="1:13" x14ac:dyDescent="0.25">
      <c r="A108" s="13"/>
      <c r="B108" s="25" t="s">
        <v>47</v>
      </c>
      <c r="C108" s="26"/>
      <c r="D108" s="20" t="s">
        <v>48</v>
      </c>
      <c r="E108" s="37">
        <v>6120</v>
      </c>
      <c r="F108" s="20" t="s">
        <v>159</v>
      </c>
      <c r="G108" s="28">
        <f t="shared" si="6"/>
        <v>0</v>
      </c>
      <c r="H108" s="29">
        <v>0</v>
      </c>
      <c r="I108" s="29">
        <v>4385838.24</v>
      </c>
      <c r="J108" s="29">
        <v>1823204.96</v>
      </c>
      <c r="K108" s="29">
        <v>4135683.85</v>
      </c>
      <c r="L108" s="30">
        <f t="shared" si="7"/>
        <v>0</v>
      </c>
      <c r="M108" s="31">
        <f t="shared" si="8"/>
        <v>0.94296315178281631</v>
      </c>
    </row>
    <row r="109" spans="1:13" ht="22.5" x14ac:dyDescent="0.25">
      <c r="A109" s="13"/>
      <c r="B109" s="25"/>
      <c r="C109" s="26"/>
      <c r="D109" s="20"/>
      <c r="E109" s="37">
        <v>6140</v>
      </c>
      <c r="F109" s="20" t="s">
        <v>155</v>
      </c>
      <c r="G109" s="28">
        <f t="shared" si="6"/>
        <v>0</v>
      </c>
      <c r="H109" s="29">
        <v>0</v>
      </c>
      <c r="I109" s="29">
        <v>424297.88</v>
      </c>
      <c r="J109" s="29">
        <v>421952.5</v>
      </c>
      <c r="K109" s="29">
        <v>421952.5</v>
      </c>
      <c r="L109" s="30">
        <f t="shared" si="7"/>
        <v>0</v>
      </c>
      <c r="M109" s="31">
        <f t="shared" si="8"/>
        <v>0.99447232684735543</v>
      </c>
    </row>
    <row r="110" spans="1:13" x14ac:dyDescent="0.25">
      <c r="A110" s="13"/>
      <c r="B110" s="25"/>
      <c r="C110" s="26"/>
      <c r="D110" s="20"/>
      <c r="E110" s="37"/>
      <c r="F110" s="20"/>
      <c r="G110" s="34"/>
      <c r="H110" s="34"/>
      <c r="I110" s="34"/>
      <c r="J110" s="34"/>
      <c r="K110" s="34"/>
      <c r="L110" s="35"/>
      <c r="M110" s="36"/>
    </row>
    <row r="111" spans="1:13" x14ac:dyDescent="0.25">
      <c r="A111" s="13"/>
      <c r="B111" s="43"/>
      <c r="C111" s="44"/>
      <c r="D111" s="45"/>
      <c r="E111" s="46"/>
      <c r="F111" s="45"/>
      <c r="G111" s="45"/>
      <c r="H111" s="45"/>
      <c r="I111" s="45"/>
      <c r="J111" s="45"/>
      <c r="K111" s="45"/>
      <c r="L111" s="45"/>
      <c r="M111" s="47"/>
    </row>
    <row r="112" spans="1:13" x14ac:dyDescent="0.25">
      <c r="A112" s="13"/>
      <c r="B112" s="96" t="s">
        <v>160</v>
      </c>
      <c r="C112" s="97"/>
      <c r="D112" s="97"/>
      <c r="E112" s="97"/>
      <c r="F112" s="97"/>
      <c r="G112" s="38">
        <f>SUM(G98:G109)</f>
        <v>31816041.309999999</v>
      </c>
      <c r="H112" s="38">
        <f>SUM(H98:H109)</f>
        <v>31816041.309999999</v>
      </c>
      <c r="I112" s="38">
        <f>SUM(I98:I109)</f>
        <v>225866598.09999999</v>
      </c>
      <c r="J112" s="38">
        <f>SUM(J98:J109)</f>
        <v>31904803.859999999</v>
      </c>
      <c r="K112" s="38">
        <f>SUM(K98:K109)</f>
        <v>68977752.540000007</v>
      </c>
      <c r="L112" s="39">
        <f>IFERROR(K112/H112,0)</f>
        <v>2.1680180720132465</v>
      </c>
      <c r="M112" s="40">
        <f>IFERROR(K112/I112,0)</f>
        <v>0.30539155908949783</v>
      </c>
    </row>
    <row r="113" spans="1:13" x14ac:dyDescent="0.25">
      <c r="A113" s="13"/>
      <c r="B113" s="48"/>
      <c r="C113" s="49"/>
      <c r="D113" s="50"/>
      <c r="E113" s="51"/>
      <c r="F113" s="50"/>
      <c r="G113" s="50"/>
      <c r="H113" s="50"/>
      <c r="I113" s="50"/>
      <c r="J113" s="50"/>
      <c r="K113" s="50"/>
      <c r="L113" s="50"/>
      <c r="M113" s="52"/>
    </row>
    <row r="114" spans="1:13" x14ac:dyDescent="0.25">
      <c r="A114" s="13"/>
      <c r="B114" s="83" t="s">
        <v>161</v>
      </c>
      <c r="C114" s="84"/>
      <c r="D114" s="84"/>
      <c r="E114" s="84"/>
      <c r="F114" s="84"/>
      <c r="G114" s="53">
        <f>+G93+G112</f>
        <v>33460717.529999997</v>
      </c>
      <c r="H114" s="53">
        <f>+H93+H112</f>
        <v>33460717.529999997</v>
      </c>
      <c r="I114" s="53">
        <f>+I93+I112</f>
        <v>228699126.26999998</v>
      </c>
      <c r="J114" s="53">
        <f>+J93+J112</f>
        <v>32506185.32</v>
      </c>
      <c r="K114" s="53">
        <f>+K93+K112</f>
        <v>71206542.940000013</v>
      </c>
      <c r="L114" s="54">
        <f>IFERROR(K114/H114,0)</f>
        <v>2.1280638371295564</v>
      </c>
      <c r="M114" s="55">
        <f>IFERROR(K114/I114,0)</f>
        <v>0.31135467853049098</v>
      </c>
    </row>
    <row r="115" spans="1:13" x14ac:dyDescent="0.25">
      <c r="A115" s="13"/>
      <c r="B115" s="56"/>
      <c r="C115" s="57"/>
      <c r="D115" s="57"/>
      <c r="E115" s="58"/>
      <c r="F115" s="57"/>
      <c r="G115" s="57"/>
      <c r="H115" s="57"/>
      <c r="I115" s="57"/>
      <c r="J115" s="57"/>
      <c r="K115" s="57"/>
      <c r="L115" s="57"/>
      <c r="M115" s="59"/>
    </row>
  </sheetData>
  <mergeCells count="22">
    <mergeCell ref="B114:F114"/>
    <mergeCell ref="K3:K5"/>
    <mergeCell ref="L3:M3"/>
    <mergeCell ref="L4:L5"/>
    <mergeCell ref="M4:M5"/>
    <mergeCell ref="B6:D6"/>
    <mergeCell ref="J6:K6"/>
    <mergeCell ref="C7:D7"/>
    <mergeCell ref="B93:F93"/>
    <mergeCell ref="B95:D95"/>
    <mergeCell ref="C96:D96"/>
    <mergeCell ref="B112:F11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D1" workbookViewId="0">
      <selection sqref="A1:O1"/>
    </sheetView>
  </sheetViews>
  <sheetFormatPr baseColWidth="10" defaultRowHeight="15" x14ac:dyDescent="0.25"/>
  <cols>
    <col min="1" max="1" width="22.28515625" customWidth="1"/>
    <col min="2" max="2" width="25.5703125" customWidth="1"/>
    <col min="3" max="3" width="64.140625" customWidth="1"/>
    <col min="4" max="4" width="33.140625" customWidth="1"/>
    <col min="5" max="5" width="17.85546875" customWidth="1"/>
    <col min="6" max="6" width="18.5703125" customWidth="1"/>
    <col min="7" max="7" width="16.5703125" customWidth="1"/>
    <col min="8" max="8" width="11.42578125" customWidth="1"/>
    <col min="9" max="9" width="11.28515625" customWidth="1"/>
    <col min="12" max="12" width="10.85546875" customWidth="1"/>
  </cols>
  <sheetData>
    <row r="1" spans="1:15" ht="47.1" customHeight="1" x14ac:dyDescent="0.25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25">
      <c r="A2" s="2"/>
      <c r="B2" s="2"/>
      <c r="C2" s="2"/>
      <c r="D2" s="2"/>
      <c r="E2" s="100" t="s">
        <v>0</v>
      </c>
      <c r="F2" s="101"/>
      <c r="G2" s="102"/>
      <c r="H2" s="100" t="s">
        <v>1</v>
      </c>
      <c r="I2" s="101"/>
      <c r="J2" s="101"/>
      <c r="K2" s="102"/>
      <c r="L2" s="103" t="s">
        <v>2</v>
      </c>
      <c r="M2" s="104"/>
      <c r="N2" s="105" t="s">
        <v>3</v>
      </c>
      <c r="O2" s="106"/>
    </row>
    <row r="3" spans="1:15" ht="23.25" x14ac:dyDescent="0.25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9</v>
      </c>
      <c r="J3" s="4" t="s">
        <v>12</v>
      </c>
      <c r="K3" s="4" t="s">
        <v>13</v>
      </c>
      <c r="L3" s="1" t="s">
        <v>14</v>
      </c>
      <c r="M3" s="1" t="s">
        <v>15</v>
      </c>
      <c r="N3" s="10" t="s">
        <v>16</v>
      </c>
      <c r="O3" s="10" t="s">
        <v>17</v>
      </c>
    </row>
    <row r="4" spans="1:15" x14ac:dyDescent="0.25">
      <c r="A4" s="6" t="s">
        <v>19</v>
      </c>
      <c r="B4" s="6" t="s">
        <v>21</v>
      </c>
      <c r="C4" s="6" t="s">
        <v>20</v>
      </c>
      <c r="D4" s="6" t="s">
        <v>22</v>
      </c>
      <c r="E4" s="11">
        <v>8012280.4199999999</v>
      </c>
      <c r="F4" s="11">
        <v>7810651.7400000002</v>
      </c>
      <c r="G4" s="11">
        <v>4213473.7</v>
      </c>
      <c r="H4" s="5"/>
      <c r="I4" s="5"/>
      <c r="J4" s="5"/>
      <c r="K4" s="9" t="s">
        <v>18</v>
      </c>
      <c r="L4" s="8">
        <f t="shared" ref="L4:L13" si="0">IF(E4&gt;0,G4/E4,0)</f>
        <v>0.52587696375209991</v>
      </c>
      <c r="M4" s="8">
        <f t="shared" ref="M4:M13" si="1">+G4/F4</f>
        <v>0.53945225574735456</v>
      </c>
      <c r="N4" s="7">
        <f t="shared" ref="N4:N13" si="2">IF(H4=0,0,J4/H4)</f>
        <v>0</v>
      </c>
      <c r="O4" s="7">
        <f t="shared" ref="O4:O13" si="3">IF(J4=0,0,J4/I4)</f>
        <v>0</v>
      </c>
    </row>
    <row r="5" spans="1:15" x14ac:dyDescent="0.25">
      <c r="A5" s="6" t="s">
        <v>23</v>
      </c>
      <c r="B5" s="6" t="s">
        <v>25</v>
      </c>
      <c r="C5" s="6" t="s">
        <v>24</v>
      </c>
      <c r="D5" s="6" t="s">
        <v>22</v>
      </c>
      <c r="E5" s="11">
        <v>34156621.310000002</v>
      </c>
      <c r="F5" s="11">
        <v>23636129.710000001</v>
      </c>
      <c r="G5" s="11">
        <v>1207139.3799999999</v>
      </c>
      <c r="H5" s="5"/>
      <c r="I5" s="5"/>
      <c r="J5" s="5"/>
      <c r="K5" s="9" t="s">
        <v>18</v>
      </c>
      <c r="L5" s="8">
        <f t="shared" si="0"/>
        <v>3.5341299393877312E-2</v>
      </c>
      <c r="M5" s="8">
        <f t="shared" si="1"/>
        <v>5.1071786913120636E-2</v>
      </c>
      <c r="N5" s="7">
        <f t="shared" si="2"/>
        <v>0</v>
      </c>
      <c r="O5" s="7">
        <f t="shared" si="3"/>
        <v>0</v>
      </c>
    </row>
    <row r="6" spans="1:15" x14ac:dyDescent="0.25">
      <c r="A6" s="6" t="s">
        <v>26</v>
      </c>
      <c r="B6" s="6" t="s">
        <v>28</v>
      </c>
      <c r="C6" s="6" t="s">
        <v>27</v>
      </c>
      <c r="D6" s="6" t="s">
        <v>22</v>
      </c>
      <c r="E6" s="11">
        <v>0</v>
      </c>
      <c r="F6" s="11">
        <v>3554591.23</v>
      </c>
      <c r="G6" s="11">
        <v>19077.41</v>
      </c>
      <c r="H6" s="5"/>
      <c r="I6" s="5"/>
      <c r="J6" s="5"/>
      <c r="K6" s="9" t="s">
        <v>18</v>
      </c>
      <c r="L6" s="8">
        <f t="shared" si="0"/>
        <v>0</v>
      </c>
      <c r="M6" s="8">
        <f t="shared" si="1"/>
        <v>5.366977175600582E-3</v>
      </c>
      <c r="N6" s="7">
        <f t="shared" si="2"/>
        <v>0</v>
      </c>
      <c r="O6" s="7">
        <f t="shared" si="3"/>
        <v>0</v>
      </c>
    </row>
    <row r="7" spans="1:15" x14ac:dyDescent="0.25">
      <c r="A7" s="6" t="s">
        <v>29</v>
      </c>
      <c r="B7" s="6" t="s">
        <v>31</v>
      </c>
      <c r="C7" s="6" t="s">
        <v>30</v>
      </c>
      <c r="D7" s="6" t="s">
        <v>22</v>
      </c>
      <c r="E7" s="11">
        <v>0</v>
      </c>
      <c r="F7" s="11">
        <v>385404.12</v>
      </c>
      <c r="G7" s="11">
        <v>0</v>
      </c>
      <c r="H7" s="5"/>
      <c r="I7" s="5"/>
      <c r="J7" s="5"/>
      <c r="K7" s="9" t="s">
        <v>18</v>
      </c>
      <c r="L7" s="8">
        <f t="shared" si="0"/>
        <v>0</v>
      </c>
      <c r="M7" s="8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25">
      <c r="A8" s="6" t="s">
        <v>32</v>
      </c>
      <c r="B8" s="6" t="s">
        <v>34</v>
      </c>
      <c r="C8" s="6" t="s">
        <v>33</v>
      </c>
      <c r="D8" s="6" t="s">
        <v>22</v>
      </c>
      <c r="E8" s="11">
        <v>0</v>
      </c>
      <c r="F8" s="11">
        <v>10126789.460000001</v>
      </c>
      <c r="G8" s="11">
        <v>1534072.09</v>
      </c>
      <c r="H8" s="5"/>
      <c r="I8" s="5"/>
      <c r="J8" s="5"/>
      <c r="K8" s="9" t="s">
        <v>18</v>
      </c>
      <c r="L8" s="8">
        <f t="shared" si="0"/>
        <v>0</v>
      </c>
      <c r="M8" s="8">
        <f t="shared" si="1"/>
        <v>0.15148651959828538</v>
      </c>
      <c r="N8" s="7">
        <f t="shared" si="2"/>
        <v>0</v>
      </c>
      <c r="O8" s="7">
        <f t="shared" si="3"/>
        <v>0</v>
      </c>
    </row>
    <row r="9" spans="1:15" x14ac:dyDescent="0.25">
      <c r="A9" s="6" t="s">
        <v>35</v>
      </c>
      <c r="B9" s="6" t="s">
        <v>37</v>
      </c>
      <c r="C9" s="6" t="s">
        <v>36</v>
      </c>
      <c r="D9" s="6" t="s">
        <v>22</v>
      </c>
      <c r="E9" s="11">
        <v>0</v>
      </c>
      <c r="F9" s="11">
        <v>2643318.7799999998</v>
      </c>
      <c r="G9" s="11">
        <v>0</v>
      </c>
      <c r="H9" s="5"/>
      <c r="I9" s="5"/>
      <c r="J9" s="5"/>
      <c r="K9" s="9" t="s">
        <v>18</v>
      </c>
      <c r="L9" s="8">
        <f t="shared" si="0"/>
        <v>0</v>
      </c>
      <c r="M9" s="8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25">
      <c r="A10" s="6" t="s">
        <v>38</v>
      </c>
      <c r="B10" s="6" t="s">
        <v>40</v>
      </c>
      <c r="C10" s="6" t="s">
        <v>39</v>
      </c>
      <c r="D10" s="6" t="s">
        <v>22</v>
      </c>
      <c r="E10" s="11">
        <v>0</v>
      </c>
      <c r="F10" s="11">
        <v>144800946.31</v>
      </c>
      <c r="G10" s="11">
        <v>21039114.890000001</v>
      </c>
      <c r="H10" s="5"/>
      <c r="I10" s="5"/>
      <c r="J10" s="5"/>
      <c r="K10" s="9" t="s">
        <v>18</v>
      </c>
      <c r="L10" s="8">
        <f t="shared" si="0"/>
        <v>0</v>
      </c>
      <c r="M10" s="8">
        <f t="shared" si="1"/>
        <v>0.14529680520842722</v>
      </c>
      <c r="N10" s="7">
        <f t="shared" si="2"/>
        <v>0</v>
      </c>
      <c r="O10" s="7">
        <f t="shared" si="3"/>
        <v>0</v>
      </c>
    </row>
    <row r="11" spans="1:15" x14ac:dyDescent="0.25">
      <c r="A11" s="6" t="s">
        <v>41</v>
      </c>
      <c r="B11" s="6" t="s">
        <v>43</v>
      </c>
      <c r="C11" s="6" t="s">
        <v>42</v>
      </c>
      <c r="D11" s="6" t="s">
        <v>22</v>
      </c>
      <c r="E11" s="11">
        <v>0</v>
      </c>
      <c r="F11" s="11">
        <v>5967086.5999999996</v>
      </c>
      <c r="G11" s="11">
        <v>2049162.31</v>
      </c>
      <c r="H11" s="5"/>
      <c r="I11" s="5"/>
      <c r="J11" s="5"/>
      <c r="K11" s="9" t="s">
        <v>18</v>
      </c>
      <c r="L11" s="8">
        <f t="shared" si="0"/>
        <v>0</v>
      </c>
      <c r="M11" s="8">
        <f t="shared" si="1"/>
        <v>0.34341085480475519</v>
      </c>
      <c r="N11" s="7">
        <f t="shared" si="2"/>
        <v>0</v>
      </c>
      <c r="O11" s="7">
        <f t="shared" si="3"/>
        <v>0</v>
      </c>
    </row>
    <row r="12" spans="1:15" x14ac:dyDescent="0.25">
      <c r="A12" s="6" t="s">
        <v>44</v>
      </c>
      <c r="B12" s="6" t="s">
        <v>46</v>
      </c>
      <c r="C12" s="6" t="s">
        <v>45</v>
      </c>
      <c r="D12" s="6" t="s">
        <v>22</v>
      </c>
      <c r="E12" s="11">
        <v>0</v>
      </c>
      <c r="F12" s="11">
        <v>31688049.489999998</v>
      </c>
      <c r="G12" s="11">
        <v>5018219.7</v>
      </c>
      <c r="H12" s="5"/>
      <c r="I12" s="5"/>
      <c r="J12" s="5"/>
      <c r="K12" s="9" t="s">
        <v>18</v>
      </c>
      <c r="L12" s="8">
        <f t="shared" si="0"/>
        <v>0</v>
      </c>
      <c r="M12" s="8">
        <f t="shared" si="1"/>
        <v>0.1583631615314042</v>
      </c>
      <c r="N12" s="7">
        <f t="shared" si="2"/>
        <v>0</v>
      </c>
      <c r="O12" s="7">
        <f t="shared" si="3"/>
        <v>0</v>
      </c>
    </row>
    <row r="13" spans="1:15" x14ac:dyDescent="0.25">
      <c r="A13" s="6" t="s">
        <v>47</v>
      </c>
      <c r="B13" s="6" t="s">
        <v>49</v>
      </c>
      <c r="C13" s="6" t="s">
        <v>48</v>
      </c>
      <c r="D13" s="6" t="s">
        <v>22</v>
      </c>
      <c r="E13" s="11">
        <v>0</v>
      </c>
      <c r="F13" s="11">
        <v>4810136.12</v>
      </c>
      <c r="G13" s="11">
        <v>2031345.48</v>
      </c>
      <c r="H13" s="5"/>
      <c r="I13" s="5"/>
      <c r="J13" s="5"/>
      <c r="K13" s="9" t="s">
        <v>18</v>
      </c>
      <c r="L13" s="8">
        <f t="shared" si="0"/>
        <v>0</v>
      </c>
      <c r="M13" s="8">
        <f t="shared" si="1"/>
        <v>0.42230519663547483</v>
      </c>
      <c r="N13" s="7">
        <f t="shared" si="2"/>
        <v>0</v>
      </c>
      <c r="O13" s="7">
        <f t="shared" si="3"/>
        <v>0</v>
      </c>
    </row>
    <row r="14" spans="1:15" x14ac:dyDescent="0.25">
      <c r="E14" s="12">
        <f>SUM(E4:E13)</f>
        <v>42168901.730000004</v>
      </c>
      <c r="F14" s="12">
        <f>SUM(F4:F13)</f>
        <v>235423103.56</v>
      </c>
      <c r="G14" s="12">
        <f>SUM(G4:G13)</f>
        <v>37111604.959999993</v>
      </c>
    </row>
  </sheetData>
  <mergeCells count="5">
    <mergeCell ref="A1:O1"/>
    <mergeCell ref="E2:G2"/>
    <mergeCell ref="H2:K2"/>
    <mergeCell ref="L2:M2"/>
    <mergeCell ref="N2:O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PPI.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HP</cp:lastModifiedBy>
  <dcterms:created xsi:type="dcterms:W3CDTF">2023-06-21T19:35:53Z</dcterms:created>
  <dcterms:modified xsi:type="dcterms:W3CDTF">2024-02-24T00:29:28Z</dcterms:modified>
</cp:coreProperties>
</file>