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Oficios 2022 MANUEL MTZ\3er trimestre 2022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E10" i="6"/>
  <c r="H10" i="6" s="1"/>
  <c r="E11" i="6"/>
  <c r="E12" i="6"/>
  <c r="H12" i="6" s="1"/>
  <c r="H75" i="6"/>
  <c r="H74" i="6"/>
  <c r="H71" i="6"/>
  <c r="H70" i="6"/>
  <c r="H67" i="6"/>
  <c r="H66" i="6"/>
  <c r="H63" i="6"/>
  <c r="H62" i="6"/>
  <c r="H59" i="6"/>
  <c r="H58" i="6"/>
  <c r="H55" i="6"/>
  <c r="H54" i="6"/>
  <c r="H51" i="6"/>
  <c r="H50" i="6"/>
  <c r="H46" i="6"/>
  <c r="H42" i="6"/>
  <c r="H39" i="6"/>
  <c r="H38" i="6"/>
  <c r="H35" i="6"/>
  <c r="H34" i="6"/>
  <c r="H11" i="6"/>
  <c r="H9" i="6"/>
  <c r="E76" i="6"/>
  <c r="H76" i="6" s="1"/>
  <c r="E75" i="6"/>
  <c r="E74" i="6"/>
  <c r="E73" i="6"/>
  <c r="H73" i="6" s="1"/>
  <c r="E72" i="6"/>
  <c r="H72" i="6" s="1"/>
  <c r="E71" i="6"/>
  <c r="E70" i="6"/>
  <c r="E69" i="6"/>
  <c r="H69" i="6" s="1"/>
  <c r="E68" i="6"/>
  <c r="H68" i="6" s="1"/>
  <c r="E67" i="6"/>
  <c r="E66" i="6"/>
  <c r="E64" i="6"/>
  <c r="H64" i="6" s="1"/>
  <c r="E63" i="6"/>
  <c r="E62" i="6"/>
  <c r="E61" i="6"/>
  <c r="H61" i="6" s="1"/>
  <c r="E60" i="6"/>
  <c r="H60" i="6" s="1"/>
  <c r="E59" i="6"/>
  <c r="E58" i="6"/>
  <c r="E56" i="6"/>
  <c r="H56" i="6" s="1"/>
  <c r="E55" i="6"/>
  <c r="E54" i="6"/>
  <c r="E53" i="6"/>
  <c r="H53" i="6" s="1"/>
  <c r="E52" i="6"/>
  <c r="H52" i="6" s="1"/>
  <c r="E51" i="6"/>
  <c r="E50" i="6"/>
  <c r="E49" i="6"/>
  <c r="H49" i="6" s="1"/>
  <c r="E48" i="6"/>
  <c r="H48" i="6" s="1"/>
  <c r="E47" i="6"/>
  <c r="H47" i="6" s="1"/>
  <c r="E46" i="6"/>
  <c r="E45" i="6"/>
  <c r="H45" i="6" s="1"/>
  <c r="E44" i="6"/>
  <c r="H44" i="6" s="1"/>
  <c r="E42" i="6"/>
  <c r="E41" i="6"/>
  <c r="H41" i="6" s="1"/>
  <c r="E40" i="6"/>
  <c r="H40" i="6" s="1"/>
  <c r="E39" i="6"/>
  <c r="E38" i="6"/>
  <c r="E37" i="6"/>
  <c r="H37" i="6" s="1"/>
  <c r="E36" i="6"/>
  <c r="H36" i="6" s="1"/>
  <c r="E35" i="6"/>
  <c r="E34" i="6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E57" i="6" s="1"/>
  <c r="H57" i="6" s="1"/>
  <c r="D53" i="6"/>
  <c r="D43" i="6"/>
  <c r="D33" i="6"/>
  <c r="D23" i="6"/>
  <c r="D13" i="6"/>
  <c r="D5" i="6"/>
  <c r="C69" i="6"/>
  <c r="C65" i="6"/>
  <c r="E65" i="6" s="1"/>
  <c r="H65" i="6" s="1"/>
  <c r="C57" i="6"/>
  <c r="C53" i="6"/>
  <c r="C43" i="6"/>
  <c r="C33" i="6"/>
  <c r="C23" i="6"/>
  <c r="C13" i="6"/>
  <c r="C5" i="6"/>
  <c r="E43" i="6" l="1"/>
  <c r="H43" i="6" s="1"/>
  <c r="E33" i="6"/>
  <c r="H33" i="6" s="1"/>
  <c r="E23" i="6"/>
  <c r="H23" i="6" s="1"/>
  <c r="G77" i="6"/>
  <c r="E13" i="6"/>
  <c r="H13" i="6" s="1"/>
  <c r="C77" i="6"/>
  <c r="D77" i="6"/>
  <c r="E5" i="6"/>
  <c r="F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37" i="5" l="1"/>
  <c r="E77" i="6"/>
  <c r="H5" i="6"/>
  <c r="H77" i="6" s="1"/>
  <c r="H37" i="5"/>
</calcChain>
</file>

<file path=xl/sharedStrings.xml><?xml version="1.0" encoding="utf-8"?>
<sst xmlns="http://schemas.openxmlformats.org/spreadsheetml/2006/main" count="219" uniqueCount="146">
  <si>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</si>
  <si>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</si>
  <si>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</si>
  <si>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</si>
  <si>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</si>
  <si>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</si>
  <si>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</si>
  <si>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</si>
  <si>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</si>
  <si>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</si>
  <si>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</si>
  <si>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</si>
  <si>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</si>
  <si>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</si>
  <si>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</si>
  <si>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</si>
  <si>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</si>
  <si>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</si>
  <si>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</si>
  <si>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</si>
  <si>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</si>
  <si>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</si>
  <si>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</si>
  <si>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</si>
  <si>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</si>
  <si>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</si>
  <si>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</si>
  <si>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</si>
  <si>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</si>
  <si>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</si>
  <si>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</si>
  <si>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</si>
  <si>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</si>
  <si>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</si>
  <si>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</si>
  <si>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</si>
  <si>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</si>
  <si>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</si>
  <si>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</si>
  <si>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</si>
  <si>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</si>
  <si>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</si>
  <si>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</si>
  <si>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</si>
  <si>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</si>
  <si>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</si>
  <si>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</si>
  <si>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</si>
  <si>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</si>
  <si>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</si>
  <si>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</si>
  <si>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</si>
  <si>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</si>
  <si>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</si>
  <si>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</si>
  <si>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</si>
  <si>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</si>
  <si>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</si>
  <si>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</si>
  <si>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</si>
  <si>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</si>
  <si>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</si>
  <si>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</si>
  <si>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</si>
  <si>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</si>
  <si>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</si>
  <si>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</si>
  <si>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</si>
  <si>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</si>
  <si>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</si>
  <si>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</si>
  <si>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</si>
  <si>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</si>
  <si>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</si>
  <si>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</si>
  <si>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</si>
  <si>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</si>
  <si>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</si>
  <si>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</si>
  <si>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</si>
  <si>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</si>
  <si>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</si>
  <si>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</si>
  <si>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</si>
  <si>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</si>
  <si>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</si>
  <si>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</si>
  <si>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</si>
  <si>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</si>
  <si>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</si>
  <si>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</si>
  <si>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</si>
  <si>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</si>
  <si>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</si>
  <si>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</si>
  <si>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</si>
  <si>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</si>
  <si>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</si>
  <si>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</si>
  <si>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</si>
  <si>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</si>
  <si>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</si>
  <si>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</si>
  <si>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</si>
  <si>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</si>
  <si>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</si>
  <si>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</si>
  <si>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</si>
  <si>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</si>
  <si>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</si>
  <si>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</si>
  <si>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</si>
  <si>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</si>
  <si>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</si>
  <si>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</si>
  <si>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</si>
  <si>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</si>
  <si>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</si>
  <si>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</si>
  <si>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</si>
  <si>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</si>
  <si>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</si>
  <si>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</si>
  <si>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</si>
  <si>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</si>
  <si>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</si>
  <si>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</si>
  <si>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</si>
  <si>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</si>
  <si>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</si>
  <si>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</si>
  <si>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</si>
  <si>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</si>
  <si>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</si>
  <si>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</si>
  <si>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</si>
  <si>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Comisión Municipal del Deporte y Atención a la Juventud del Municipio de Uriangato, Guanajuato.
Estado Analítico del Ejercicio del Presupuesto de Egresos
Clasificación por Objeto del Gasto (Capítulo y Concepto)
Del 1 de Enero al 30 de Septiembre de 2022</t>
  </si>
  <si>
    <t>Comisión Municipal del Deporte y Atención a la Juventud del Municipio de Uriangato, Guanajuato.
Estado Analítico del Ejercicio del Presupuesto de Egresos
Clasificación Económica (por Tipo de Gasto)
Del 1 de Enero al 30 de Septiembre de 2022</t>
  </si>
  <si>
    <t>31120-8301 DIRECCION GENERAL Y DE ACTIVA</t>
  </si>
  <si>
    <t>31120-8302 Direccion de Contabilidad y A</t>
  </si>
  <si>
    <t>Comisión Municipal del Deporte y Atención a la Juventud del Municipio de Uriangato, Guanajuato.
Estado Analítico del Ejercicio del Presupuesto de Egresos
Clasificación Administrativa
Del 1 de Enero al 30 de Septiembre de 2022</t>
  </si>
  <si>
    <t>Comisión Municipal del Deporte y Atención a la Juventud del Municipio de Uriangato, Guanajuato.
Estado Analítico del Ejercicio del Presupuesto de Egresos
Clasificación Funcional (Finalidad y Función)
Del 1 de Enero al 30 de Septiembre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</si>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</sst>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showGridLines="0" topLeftCell="A25" workbookViewId="0">
      <selection activeCell="B80" sqref="B80:C82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42" t="s">
        <v>136</v>
      </c>
      <c r="B1" s="43"/>
      <c r="C1" s="43"/>
      <c r="D1" s="43"/>
      <c r="E1" s="43"/>
      <c r="F1" s="43"/>
      <c r="G1" s="43"/>
      <c r="H1" s="44"/>
    </row>
    <row r="2" spans="1:8" x14ac:dyDescent="0.2">
      <c r="A2" s="47" t="s">
        <v>56</v>
      </c>
      <c r="B2" s="48"/>
      <c r="C2" s="42" t="s">
        <v>62</v>
      </c>
      <c r="D2" s="43"/>
      <c r="E2" s="43"/>
      <c r="F2" s="43"/>
      <c r="G2" s="44"/>
      <c r="H2" s="45" t="s">
        <v>61</v>
      </c>
    </row>
    <row r="3" spans="1:8" ht="24.95" customHeight="1" x14ac:dyDescent="0.2">
      <c r="A3" s="49"/>
      <c r="B3" s="50"/>
      <c r="C3" s="8" t="s">
        <v>57</v>
      </c>
      <c r="D3" s="8" t="s">
        <v>127</v>
      </c>
      <c r="E3" s="8" t="s">
        <v>58</v>
      </c>
      <c r="F3" s="8" t="s">
        <v>59</v>
      </c>
      <c r="G3" s="8" t="s">
        <v>60</v>
      </c>
      <c r="H3" s="46"/>
    </row>
    <row r="4" spans="1:8" x14ac:dyDescent="0.2">
      <c r="A4" s="51"/>
      <c r="B4" s="52"/>
      <c r="C4" s="9">
        <v>1</v>
      </c>
      <c r="D4" s="9">
        <v>2</v>
      </c>
      <c r="E4" s="9" t="s">
        <v>128</v>
      </c>
      <c r="F4" s="9">
        <v>4</v>
      </c>
      <c r="G4" s="9">
        <v>5</v>
      </c>
      <c r="H4" s="9" t="s">
        <v>129</v>
      </c>
    </row>
    <row r="5" spans="1:8" x14ac:dyDescent="0.2">
      <c r="A5" s="29" t="s">
        <v>63</v>
      </c>
      <c r="B5" s="6"/>
      <c r="C5" s="34">
        <f>SUM(C6:C12)</f>
        <v>3640229.12</v>
      </c>
      <c r="D5" s="34">
        <f>SUM(D6:D12)</f>
        <v>70000</v>
      </c>
      <c r="E5" s="34">
        <f>C5+D5</f>
        <v>3710229.12</v>
      </c>
      <c r="F5" s="34">
        <f>SUM(F6:F12)</f>
        <v>2457219.61</v>
      </c>
      <c r="G5" s="34">
        <f>SUM(G6:G12)</f>
        <v>2457219.61</v>
      </c>
      <c r="H5" s="34">
        <f>E5-F5</f>
        <v>1253009.5100000002</v>
      </c>
    </row>
    <row r="6" spans="1:8" x14ac:dyDescent="0.2">
      <c r="A6" s="28">
        <v>1100</v>
      </c>
      <c r="B6" s="10" t="s">
        <v>72</v>
      </c>
      <c r="C6" s="12">
        <v>2652547.16</v>
      </c>
      <c r="D6" s="12">
        <v>0</v>
      </c>
      <c r="E6" s="12">
        <f t="shared" ref="E6:E69" si="0">C6+D6</f>
        <v>2652547.16</v>
      </c>
      <c r="F6" s="12">
        <v>1936469.67</v>
      </c>
      <c r="G6" s="12">
        <v>1936469.67</v>
      </c>
      <c r="H6" s="12">
        <f t="shared" ref="H6:H69" si="1">E6-F6</f>
        <v>716077.49000000022</v>
      </c>
    </row>
    <row r="7" spans="1:8" x14ac:dyDescent="0.2">
      <c r="A7" s="28">
        <v>1200</v>
      </c>
      <c r="B7" s="10" t="s">
        <v>73</v>
      </c>
      <c r="C7" s="12">
        <v>28000</v>
      </c>
      <c r="D7" s="12">
        <v>20000</v>
      </c>
      <c r="E7" s="12">
        <f t="shared" si="0"/>
        <v>48000</v>
      </c>
      <c r="F7" s="12">
        <v>18760</v>
      </c>
      <c r="G7" s="12">
        <v>18760</v>
      </c>
      <c r="H7" s="12">
        <f t="shared" si="1"/>
        <v>29240</v>
      </c>
    </row>
    <row r="8" spans="1:8" x14ac:dyDescent="0.2">
      <c r="A8" s="28">
        <v>1300</v>
      </c>
      <c r="B8" s="10" t="s">
        <v>74</v>
      </c>
      <c r="C8" s="12">
        <v>503629.88</v>
      </c>
      <c r="D8" s="12">
        <v>0</v>
      </c>
      <c r="E8" s="12">
        <f t="shared" si="0"/>
        <v>503629.88</v>
      </c>
      <c r="F8" s="12">
        <v>119293.64</v>
      </c>
      <c r="G8" s="12">
        <v>119293.64</v>
      </c>
      <c r="H8" s="12">
        <f t="shared" si="1"/>
        <v>384336.24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75</v>
      </c>
      <c r="C10" s="12">
        <v>456052.08</v>
      </c>
      <c r="D10" s="12">
        <v>50000</v>
      </c>
      <c r="E10" s="12">
        <f t="shared" si="0"/>
        <v>506052.08</v>
      </c>
      <c r="F10" s="12">
        <v>382696.3</v>
      </c>
      <c r="G10" s="12">
        <v>382696.3</v>
      </c>
      <c r="H10" s="12">
        <f t="shared" si="1"/>
        <v>123355.78000000003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76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64</v>
      </c>
      <c r="B13" s="6"/>
      <c r="C13" s="35">
        <f>SUM(C14:C22)</f>
        <v>842000</v>
      </c>
      <c r="D13" s="35">
        <f>SUM(D14:D22)</f>
        <v>172167.9</v>
      </c>
      <c r="E13" s="35">
        <f t="shared" si="0"/>
        <v>1014167.9</v>
      </c>
      <c r="F13" s="35">
        <f>SUM(F14:F22)</f>
        <v>871373.27</v>
      </c>
      <c r="G13" s="35">
        <f>SUM(G14:G22)</f>
        <v>871373.27</v>
      </c>
      <c r="H13" s="35">
        <f t="shared" si="1"/>
        <v>142794.63</v>
      </c>
    </row>
    <row r="14" spans="1:8" x14ac:dyDescent="0.2">
      <c r="A14" s="28">
        <v>2100</v>
      </c>
      <c r="B14" s="10" t="s">
        <v>77</v>
      </c>
      <c r="C14" s="12">
        <v>66000</v>
      </c>
      <c r="D14" s="12">
        <v>91712.9</v>
      </c>
      <c r="E14" s="12">
        <f t="shared" si="0"/>
        <v>157712.9</v>
      </c>
      <c r="F14" s="12">
        <v>126245.92</v>
      </c>
      <c r="G14" s="12">
        <v>126245.92</v>
      </c>
      <c r="H14" s="12">
        <f t="shared" si="1"/>
        <v>31466.979999999996</v>
      </c>
    </row>
    <row r="15" spans="1:8" x14ac:dyDescent="0.2">
      <c r="A15" s="28">
        <v>2200</v>
      </c>
      <c r="B15" s="10" t="s">
        <v>78</v>
      </c>
      <c r="C15" s="12">
        <v>17500</v>
      </c>
      <c r="D15" s="12">
        <v>0</v>
      </c>
      <c r="E15" s="12">
        <f t="shared" si="0"/>
        <v>17500</v>
      </c>
      <c r="F15" s="12">
        <v>2137.5</v>
      </c>
      <c r="G15" s="12">
        <v>2137.5</v>
      </c>
      <c r="H15" s="12">
        <f t="shared" si="1"/>
        <v>15362.5</v>
      </c>
    </row>
    <row r="16" spans="1:8" x14ac:dyDescent="0.2">
      <c r="A16" s="28">
        <v>2300</v>
      </c>
      <c r="B16" s="10" t="s">
        <v>79</v>
      </c>
      <c r="C16" s="12">
        <v>0</v>
      </c>
      <c r="D16" s="12">
        <v>0</v>
      </c>
      <c r="E16" s="12">
        <f t="shared" si="0"/>
        <v>0</v>
      </c>
      <c r="F16" s="12">
        <v>0</v>
      </c>
      <c r="G16" s="12">
        <v>0</v>
      </c>
      <c r="H16" s="12">
        <f t="shared" si="1"/>
        <v>0</v>
      </c>
    </row>
    <row r="17" spans="1:8" x14ac:dyDescent="0.2">
      <c r="A17" s="28">
        <v>2400</v>
      </c>
      <c r="B17" s="10" t="s">
        <v>80</v>
      </c>
      <c r="C17" s="12">
        <v>136500</v>
      </c>
      <c r="D17" s="12">
        <v>60000</v>
      </c>
      <c r="E17" s="12">
        <f t="shared" si="0"/>
        <v>196500</v>
      </c>
      <c r="F17" s="12">
        <v>171775.03</v>
      </c>
      <c r="G17" s="12">
        <v>171775.03</v>
      </c>
      <c r="H17" s="12">
        <f t="shared" si="1"/>
        <v>24724.97</v>
      </c>
    </row>
    <row r="18" spans="1:8" x14ac:dyDescent="0.2">
      <c r="A18" s="28">
        <v>2500</v>
      </c>
      <c r="B18" s="10" t="s">
        <v>81</v>
      </c>
      <c r="C18" s="12">
        <v>60000</v>
      </c>
      <c r="D18" s="12">
        <v>0</v>
      </c>
      <c r="E18" s="12">
        <f t="shared" si="0"/>
        <v>60000</v>
      </c>
      <c r="F18" s="12">
        <v>51485.21</v>
      </c>
      <c r="G18" s="12">
        <v>51485.21</v>
      </c>
      <c r="H18" s="12">
        <f t="shared" si="1"/>
        <v>8514.7900000000009</v>
      </c>
    </row>
    <row r="19" spans="1:8" x14ac:dyDescent="0.2">
      <c r="A19" s="28">
        <v>2600</v>
      </c>
      <c r="B19" s="10" t="s">
        <v>82</v>
      </c>
      <c r="C19" s="12">
        <v>370000</v>
      </c>
      <c r="D19" s="12">
        <v>-14545</v>
      </c>
      <c r="E19" s="12">
        <f t="shared" si="0"/>
        <v>355455</v>
      </c>
      <c r="F19" s="12">
        <v>346275.36</v>
      </c>
      <c r="G19" s="12">
        <v>346275.36</v>
      </c>
      <c r="H19" s="12">
        <f t="shared" si="1"/>
        <v>9179.640000000014</v>
      </c>
    </row>
    <row r="20" spans="1:8" x14ac:dyDescent="0.2">
      <c r="A20" s="28">
        <v>2700</v>
      </c>
      <c r="B20" s="10" t="s">
        <v>83</v>
      </c>
      <c r="C20" s="12">
        <v>95000</v>
      </c>
      <c r="D20" s="12">
        <v>0</v>
      </c>
      <c r="E20" s="12">
        <f t="shared" si="0"/>
        <v>95000</v>
      </c>
      <c r="F20" s="12">
        <v>65303.78</v>
      </c>
      <c r="G20" s="12">
        <v>65303.78</v>
      </c>
      <c r="H20" s="12">
        <f t="shared" si="1"/>
        <v>29696.22</v>
      </c>
    </row>
    <row r="21" spans="1:8" x14ac:dyDescent="0.2">
      <c r="A21" s="28">
        <v>2800</v>
      </c>
      <c r="B21" s="10" t="s">
        <v>84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85</v>
      </c>
      <c r="C22" s="12">
        <v>97000</v>
      </c>
      <c r="D22" s="12">
        <v>35000</v>
      </c>
      <c r="E22" s="12">
        <f t="shared" si="0"/>
        <v>132000</v>
      </c>
      <c r="F22" s="12">
        <v>108150.47</v>
      </c>
      <c r="G22" s="12">
        <v>108150.47</v>
      </c>
      <c r="H22" s="12">
        <f t="shared" si="1"/>
        <v>23849.53</v>
      </c>
    </row>
    <row r="23" spans="1:8" x14ac:dyDescent="0.2">
      <c r="A23" s="29" t="s">
        <v>65</v>
      </c>
      <c r="B23" s="6"/>
      <c r="C23" s="35">
        <f>SUM(C24:C32)</f>
        <v>1456650</v>
      </c>
      <c r="D23" s="35">
        <f>SUM(D24:D32)</f>
        <v>274061.81</v>
      </c>
      <c r="E23" s="35">
        <f t="shared" si="0"/>
        <v>1730711.81</v>
      </c>
      <c r="F23" s="35">
        <f>SUM(F24:F32)</f>
        <v>1447253.73</v>
      </c>
      <c r="G23" s="35">
        <f>SUM(G24:G32)</f>
        <v>1447253.73</v>
      </c>
      <c r="H23" s="35">
        <f t="shared" si="1"/>
        <v>283458.08000000007</v>
      </c>
    </row>
    <row r="24" spans="1:8" x14ac:dyDescent="0.2">
      <c r="A24" s="28">
        <v>3100</v>
      </c>
      <c r="B24" s="10" t="s">
        <v>86</v>
      </c>
      <c r="C24" s="12">
        <v>350000</v>
      </c>
      <c r="D24" s="12">
        <v>-1700</v>
      </c>
      <c r="E24" s="12">
        <f t="shared" si="0"/>
        <v>348300</v>
      </c>
      <c r="F24" s="12">
        <v>253821.8</v>
      </c>
      <c r="G24" s="12">
        <v>253821.8</v>
      </c>
      <c r="H24" s="12">
        <f t="shared" si="1"/>
        <v>94478.200000000012</v>
      </c>
    </row>
    <row r="25" spans="1:8" x14ac:dyDescent="0.2">
      <c r="A25" s="28">
        <v>3200</v>
      </c>
      <c r="B25" s="10" t="s">
        <v>87</v>
      </c>
      <c r="C25" s="12">
        <v>29000</v>
      </c>
      <c r="D25" s="12">
        <v>-5000</v>
      </c>
      <c r="E25" s="12">
        <f t="shared" si="0"/>
        <v>24000</v>
      </c>
      <c r="F25" s="12">
        <v>23264.51</v>
      </c>
      <c r="G25" s="12">
        <v>23264.51</v>
      </c>
      <c r="H25" s="12">
        <f t="shared" si="1"/>
        <v>735.4900000000016</v>
      </c>
    </row>
    <row r="26" spans="1:8" x14ac:dyDescent="0.2">
      <c r="A26" s="28">
        <v>3300</v>
      </c>
      <c r="B26" s="10" t="s">
        <v>88</v>
      </c>
      <c r="C26" s="12">
        <v>453150</v>
      </c>
      <c r="D26" s="12">
        <v>105047.81</v>
      </c>
      <c r="E26" s="12">
        <f t="shared" si="0"/>
        <v>558197.81000000006</v>
      </c>
      <c r="F26" s="12">
        <v>471250.89</v>
      </c>
      <c r="G26" s="12">
        <v>471250.89</v>
      </c>
      <c r="H26" s="12">
        <f t="shared" si="1"/>
        <v>86946.920000000042</v>
      </c>
    </row>
    <row r="27" spans="1:8" x14ac:dyDescent="0.2">
      <c r="A27" s="28">
        <v>3400</v>
      </c>
      <c r="B27" s="10" t="s">
        <v>89</v>
      </c>
      <c r="C27" s="12">
        <v>30000</v>
      </c>
      <c r="D27" s="12">
        <v>0</v>
      </c>
      <c r="E27" s="12">
        <f t="shared" si="0"/>
        <v>30000</v>
      </c>
      <c r="F27" s="12">
        <v>8514.4</v>
      </c>
      <c r="G27" s="12">
        <v>8514.4</v>
      </c>
      <c r="H27" s="12">
        <f t="shared" si="1"/>
        <v>21485.599999999999</v>
      </c>
    </row>
    <row r="28" spans="1:8" x14ac:dyDescent="0.2">
      <c r="A28" s="28">
        <v>3500</v>
      </c>
      <c r="B28" s="10" t="s">
        <v>90</v>
      </c>
      <c r="C28" s="12">
        <v>66000</v>
      </c>
      <c r="D28" s="12">
        <v>71169</v>
      </c>
      <c r="E28" s="12">
        <f t="shared" si="0"/>
        <v>137169</v>
      </c>
      <c r="F28" s="12">
        <v>97799.38</v>
      </c>
      <c r="G28" s="12">
        <v>97799.38</v>
      </c>
      <c r="H28" s="12">
        <f t="shared" si="1"/>
        <v>39369.619999999995</v>
      </c>
    </row>
    <row r="29" spans="1:8" x14ac:dyDescent="0.2">
      <c r="A29" s="28">
        <v>3600</v>
      </c>
      <c r="B29" s="10" t="s">
        <v>91</v>
      </c>
      <c r="C29" s="12">
        <v>5500</v>
      </c>
      <c r="D29" s="12">
        <v>10500</v>
      </c>
      <c r="E29" s="12">
        <f t="shared" si="0"/>
        <v>16000</v>
      </c>
      <c r="F29" s="12">
        <v>13901</v>
      </c>
      <c r="G29" s="12">
        <v>13901</v>
      </c>
      <c r="H29" s="12">
        <f t="shared" si="1"/>
        <v>2099</v>
      </c>
    </row>
    <row r="30" spans="1:8" x14ac:dyDescent="0.2">
      <c r="A30" s="28">
        <v>3700</v>
      </c>
      <c r="B30" s="10" t="s">
        <v>92</v>
      </c>
      <c r="C30" s="12">
        <v>30000</v>
      </c>
      <c r="D30" s="12">
        <v>14545</v>
      </c>
      <c r="E30" s="12">
        <f t="shared" si="0"/>
        <v>44545</v>
      </c>
      <c r="F30" s="12">
        <v>82619</v>
      </c>
      <c r="G30" s="12">
        <v>82619</v>
      </c>
      <c r="H30" s="12">
        <f t="shared" si="1"/>
        <v>-38074</v>
      </c>
    </row>
    <row r="31" spans="1:8" x14ac:dyDescent="0.2">
      <c r="A31" s="28">
        <v>3800</v>
      </c>
      <c r="B31" s="10" t="s">
        <v>93</v>
      </c>
      <c r="C31" s="12">
        <v>420000</v>
      </c>
      <c r="D31" s="12">
        <v>69500</v>
      </c>
      <c r="E31" s="12">
        <f t="shared" si="0"/>
        <v>489500</v>
      </c>
      <c r="F31" s="12">
        <v>440896.55</v>
      </c>
      <c r="G31" s="12">
        <v>440896.55</v>
      </c>
      <c r="H31" s="12">
        <f t="shared" si="1"/>
        <v>48603.450000000012</v>
      </c>
    </row>
    <row r="32" spans="1:8" x14ac:dyDescent="0.2">
      <c r="A32" s="28">
        <v>3900</v>
      </c>
      <c r="B32" s="10" t="s">
        <v>18</v>
      </c>
      <c r="C32" s="12">
        <v>73000</v>
      </c>
      <c r="D32" s="12">
        <v>10000</v>
      </c>
      <c r="E32" s="12">
        <f t="shared" si="0"/>
        <v>83000</v>
      </c>
      <c r="F32" s="12">
        <v>55186.2</v>
      </c>
      <c r="G32" s="12">
        <v>55186.2</v>
      </c>
      <c r="H32" s="12">
        <f t="shared" si="1"/>
        <v>27813.800000000003</v>
      </c>
    </row>
    <row r="33" spans="1:8" x14ac:dyDescent="0.2">
      <c r="A33" s="29" t="s">
        <v>66</v>
      </c>
      <c r="B33" s="6"/>
      <c r="C33" s="35">
        <f>SUM(C34:C42)</f>
        <v>98000</v>
      </c>
      <c r="D33" s="35">
        <f>SUM(D34:D42)</f>
        <v>-21169</v>
      </c>
      <c r="E33" s="35">
        <f t="shared" si="0"/>
        <v>76831</v>
      </c>
      <c r="F33" s="35">
        <f>SUM(F34:F42)</f>
        <v>18430</v>
      </c>
      <c r="G33" s="35">
        <f>SUM(G34:G42)</f>
        <v>18430</v>
      </c>
      <c r="H33" s="35">
        <f t="shared" si="1"/>
        <v>58401</v>
      </c>
    </row>
    <row r="34" spans="1:8" x14ac:dyDescent="0.2">
      <c r="A34" s="28">
        <v>4100</v>
      </c>
      <c r="B34" s="10" t="s">
        <v>94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95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96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97</v>
      </c>
      <c r="C37" s="12">
        <v>98000</v>
      </c>
      <c r="D37" s="12">
        <v>-21169</v>
      </c>
      <c r="E37" s="12">
        <f t="shared" si="0"/>
        <v>76831</v>
      </c>
      <c r="F37" s="12">
        <v>18430</v>
      </c>
      <c r="G37" s="12">
        <v>18430</v>
      </c>
      <c r="H37" s="12">
        <f t="shared" si="1"/>
        <v>58401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98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99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100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67</v>
      </c>
      <c r="B43" s="6"/>
      <c r="C43" s="35">
        <f>SUM(C44:C52)</f>
        <v>44017.43</v>
      </c>
      <c r="D43" s="35">
        <f>SUM(D44:D52)</f>
        <v>34000</v>
      </c>
      <c r="E43" s="35">
        <f t="shared" si="0"/>
        <v>78017.429999999993</v>
      </c>
      <c r="F43" s="35">
        <f>SUM(F44:F52)</f>
        <v>25771.59</v>
      </c>
      <c r="G43" s="35">
        <f>SUM(G44:G52)</f>
        <v>25771.59</v>
      </c>
      <c r="H43" s="35">
        <f t="shared" si="1"/>
        <v>52245.84</v>
      </c>
    </row>
    <row r="44" spans="1:8" x14ac:dyDescent="0.2">
      <c r="A44" s="28">
        <v>5100</v>
      </c>
      <c r="B44" s="10" t="s">
        <v>101</v>
      </c>
      <c r="C44" s="12">
        <v>15000</v>
      </c>
      <c r="D44" s="12">
        <v>1899</v>
      </c>
      <c r="E44" s="12">
        <f t="shared" si="0"/>
        <v>16899</v>
      </c>
      <c r="F44" s="12">
        <v>16583.8</v>
      </c>
      <c r="G44" s="12">
        <v>16583.8</v>
      </c>
      <c r="H44" s="12">
        <f t="shared" si="1"/>
        <v>315.20000000000073</v>
      </c>
    </row>
    <row r="45" spans="1:8" x14ac:dyDescent="0.2">
      <c r="A45" s="28">
        <v>5200</v>
      </c>
      <c r="B45" s="10" t="s">
        <v>102</v>
      </c>
      <c r="C45" s="12">
        <v>2000</v>
      </c>
      <c r="D45" s="12">
        <v>0</v>
      </c>
      <c r="E45" s="12">
        <f t="shared" si="0"/>
        <v>2000</v>
      </c>
      <c r="F45" s="12">
        <v>0</v>
      </c>
      <c r="G45" s="12">
        <v>0</v>
      </c>
      <c r="H45" s="12">
        <f t="shared" si="1"/>
        <v>2000</v>
      </c>
    </row>
    <row r="46" spans="1:8" x14ac:dyDescent="0.2">
      <c r="A46" s="28">
        <v>5300</v>
      </c>
      <c r="B46" s="10" t="s">
        <v>103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104</v>
      </c>
      <c r="C47" s="12">
        <v>1000</v>
      </c>
      <c r="D47" s="12">
        <v>34000</v>
      </c>
      <c r="E47" s="12">
        <f t="shared" si="0"/>
        <v>35000</v>
      </c>
      <c r="F47" s="12">
        <v>0</v>
      </c>
      <c r="G47" s="12">
        <v>0</v>
      </c>
      <c r="H47" s="12">
        <f t="shared" si="1"/>
        <v>35000</v>
      </c>
    </row>
    <row r="48" spans="1:8" x14ac:dyDescent="0.2">
      <c r="A48" s="28">
        <v>5500</v>
      </c>
      <c r="B48" s="10" t="s">
        <v>105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106</v>
      </c>
      <c r="C49" s="12">
        <v>26017.43</v>
      </c>
      <c r="D49" s="12">
        <v>-1899</v>
      </c>
      <c r="E49" s="12">
        <f t="shared" si="0"/>
        <v>24118.43</v>
      </c>
      <c r="F49" s="12">
        <v>9187.7900000000009</v>
      </c>
      <c r="G49" s="12">
        <v>9187.7900000000009</v>
      </c>
      <c r="H49" s="12">
        <f t="shared" si="1"/>
        <v>14930.64</v>
      </c>
    </row>
    <row r="50" spans="1:8" x14ac:dyDescent="0.2">
      <c r="A50" s="28">
        <v>5700</v>
      </c>
      <c r="B50" s="10" t="s">
        <v>107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108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109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68</v>
      </c>
      <c r="B53" s="6"/>
      <c r="C53" s="35">
        <f>SUM(C54:C56)</f>
        <v>0</v>
      </c>
      <c r="D53" s="35">
        <f>SUM(D54:D56)</f>
        <v>0</v>
      </c>
      <c r="E53" s="35">
        <f t="shared" si="0"/>
        <v>0</v>
      </c>
      <c r="F53" s="35">
        <f>SUM(F54:F56)</f>
        <v>0</v>
      </c>
      <c r="G53" s="35">
        <f>SUM(G54:G56)</f>
        <v>0</v>
      </c>
      <c r="H53" s="35">
        <f t="shared" si="1"/>
        <v>0</v>
      </c>
    </row>
    <row r="54" spans="1:8" x14ac:dyDescent="0.2">
      <c r="A54" s="28">
        <v>6100</v>
      </c>
      <c r="B54" s="10" t="s">
        <v>110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111</v>
      </c>
      <c r="C55" s="12">
        <v>0</v>
      </c>
      <c r="D55" s="12">
        <v>0</v>
      </c>
      <c r="E55" s="12">
        <f t="shared" si="0"/>
        <v>0</v>
      </c>
      <c r="F55" s="12">
        <v>0</v>
      </c>
      <c r="G55" s="12">
        <v>0</v>
      </c>
      <c r="H55" s="12">
        <f t="shared" si="1"/>
        <v>0</v>
      </c>
    </row>
    <row r="56" spans="1:8" x14ac:dyDescent="0.2">
      <c r="A56" s="28">
        <v>6300</v>
      </c>
      <c r="B56" s="10" t="s">
        <v>112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69</v>
      </c>
      <c r="B57" s="6"/>
      <c r="C57" s="35">
        <f>SUM(C58:C64)</f>
        <v>0</v>
      </c>
      <c r="D57" s="35">
        <f>SUM(D58:D64)</f>
        <v>0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113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114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115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116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117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118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119</v>
      </c>
      <c r="C64" s="12">
        <v>0</v>
      </c>
      <c r="D64" s="12">
        <v>0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70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71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120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121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122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123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124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125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126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55</v>
      </c>
      <c r="C77" s="37">
        <f t="shared" ref="C77:H77" si="4">SUM(C5+C13+C23+C33+C43+C53+C57+C65+C69)</f>
        <v>6080896.5499999998</v>
      </c>
      <c r="D77" s="37">
        <f t="shared" si="4"/>
        <v>529060.71</v>
      </c>
      <c r="E77" s="37">
        <f t="shared" si="4"/>
        <v>6609957.2599999998</v>
      </c>
      <c r="F77" s="37">
        <f t="shared" si="4"/>
        <v>4820048.1999999993</v>
      </c>
      <c r="G77" s="37">
        <f t="shared" si="4"/>
        <v>4820048.1999999993</v>
      </c>
      <c r="H77" s="37">
        <f t="shared" si="4"/>
        <v>1789909.0600000003</v>
      </c>
    </row>
    <row r="79" spans="1:8" x14ac:dyDescent="0.2">
      <c r="A79" s="1" t="s">
        <v>132</v>
      </c>
    </row>
    <row r="80" spans="1:8" x14ac:dyDescent="0.2">
      <c r="B80" s="41" t="s">
        <v>142</v>
      </c>
      <c r="C80" s="41" t="s">
        <v>143</v>
      </c>
    </row>
    <row r="81" spans="2:3" x14ac:dyDescent="0.2">
      <c r="B81" s="41"/>
      <c r="C81" s="41"/>
    </row>
    <row r="82" spans="2:3" x14ac:dyDescent="0.2">
      <c r="B82" s="41" t="s">
        <v>144</v>
      </c>
      <c r="C82" s="41" t="s">
        <v>145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25" right="0.25" top="0.75" bottom="0.75" header="0.3" footer="0.3"/>
  <pageSetup paperSize="9" scale="7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zoomScaleNormal="100" workbookViewId="0">
      <selection activeCell="B14" sqref="B14:C16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42" t="s">
        <v>137</v>
      </c>
      <c r="B1" s="43"/>
      <c r="C1" s="43"/>
      <c r="D1" s="43"/>
      <c r="E1" s="43"/>
      <c r="F1" s="43"/>
      <c r="G1" s="43"/>
      <c r="H1" s="44"/>
    </row>
    <row r="2" spans="1:8" x14ac:dyDescent="0.2">
      <c r="A2" s="47" t="s">
        <v>56</v>
      </c>
      <c r="B2" s="48"/>
      <c r="C2" s="42" t="s">
        <v>62</v>
      </c>
      <c r="D2" s="43"/>
      <c r="E2" s="43"/>
      <c r="F2" s="43"/>
      <c r="G2" s="44"/>
      <c r="H2" s="45" t="s">
        <v>61</v>
      </c>
    </row>
    <row r="3" spans="1:8" ht="24.95" customHeight="1" x14ac:dyDescent="0.2">
      <c r="A3" s="49"/>
      <c r="B3" s="50"/>
      <c r="C3" s="8" t="s">
        <v>57</v>
      </c>
      <c r="D3" s="8" t="s">
        <v>127</v>
      </c>
      <c r="E3" s="8" t="s">
        <v>58</v>
      </c>
      <c r="F3" s="8" t="s">
        <v>59</v>
      </c>
      <c r="G3" s="8" t="s">
        <v>60</v>
      </c>
      <c r="H3" s="46"/>
    </row>
    <row r="4" spans="1:8" x14ac:dyDescent="0.2">
      <c r="A4" s="51"/>
      <c r="B4" s="52"/>
      <c r="C4" s="9">
        <v>1</v>
      </c>
      <c r="D4" s="9">
        <v>2</v>
      </c>
      <c r="E4" s="9" t="s">
        <v>128</v>
      </c>
      <c r="F4" s="9">
        <v>4</v>
      </c>
      <c r="G4" s="9">
        <v>5</v>
      </c>
      <c r="H4" s="9" t="s">
        <v>129</v>
      </c>
    </row>
    <row r="5" spans="1:8" x14ac:dyDescent="0.2">
      <c r="A5" s="5"/>
      <c r="B5" s="13" t="s">
        <v>0</v>
      </c>
      <c r="C5" s="38">
        <v>6036879.1200000001</v>
      </c>
      <c r="D5" s="38">
        <v>495060.71</v>
      </c>
      <c r="E5" s="38">
        <f>C5+D5</f>
        <v>6531939.8300000001</v>
      </c>
      <c r="F5" s="38">
        <v>4794276.6100000003</v>
      </c>
      <c r="G5" s="38">
        <v>4794276.6100000003</v>
      </c>
      <c r="H5" s="38">
        <f>E5-F5</f>
        <v>1737663.2199999997</v>
      </c>
    </row>
    <row r="6" spans="1:8" x14ac:dyDescent="0.2">
      <c r="A6" s="5"/>
      <c r="B6" s="13" t="s">
        <v>1</v>
      </c>
      <c r="C6" s="38">
        <v>44017.43</v>
      </c>
      <c r="D6" s="38">
        <v>34000</v>
      </c>
      <c r="E6" s="38">
        <f>C6+D6</f>
        <v>78017.429999999993</v>
      </c>
      <c r="F6" s="38">
        <v>25771.59</v>
      </c>
      <c r="G6" s="38">
        <v>25771.59</v>
      </c>
      <c r="H6" s="38">
        <f>E6-F6</f>
        <v>52245.84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55</v>
      </c>
      <c r="C10" s="37">
        <f t="shared" ref="C10:H10" si="0">SUM(C5+C6+C7+C8+C9)</f>
        <v>6080896.5499999998</v>
      </c>
      <c r="D10" s="37">
        <f t="shared" si="0"/>
        <v>529060.71</v>
      </c>
      <c r="E10" s="37">
        <f t="shared" si="0"/>
        <v>6609957.2599999998</v>
      </c>
      <c r="F10" s="37">
        <f t="shared" si="0"/>
        <v>4820048.2</v>
      </c>
      <c r="G10" s="37">
        <f t="shared" si="0"/>
        <v>4820048.2</v>
      </c>
      <c r="H10" s="37">
        <f t="shared" si="0"/>
        <v>1789909.0599999998</v>
      </c>
    </row>
    <row r="12" spans="1:8" x14ac:dyDescent="0.2">
      <c r="A12" s="1" t="s">
        <v>132</v>
      </c>
    </row>
    <row r="14" spans="1:8" x14ac:dyDescent="0.2">
      <c r="B14" s="41" t="s">
        <v>142</v>
      </c>
      <c r="C14" s="41" t="s">
        <v>143</v>
      </c>
    </row>
    <row r="15" spans="1:8" x14ac:dyDescent="0.2">
      <c r="B15" s="41"/>
      <c r="C15" s="41"/>
    </row>
    <row r="16" spans="1:8" x14ac:dyDescent="0.2">
      <c r="B16" s="41" t="s">
        <v>144</v>
      </c>
      <c r="C16" s="41" t="s">
        <v>145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25" right="0.25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workbookViewId="0">
      <selection activeCell="B42" sqref="B42:C44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42" t="s">
        <v>140</v>
      </c>
      <c r="B1" s="43"/>
      <c r="C1" s="43"/>
      <c r="D1" s="43"/>
      <c r="E1" s="43"/>
      <c r="F1" s="43"/>
      <c r="G1" s="43"/>
      <c r="H1" s="44"/>
    </row>
    <row r="2" spans="1:8" x14ac:dyDescent="0.2">
      <c r="A2" s="47" t="s">
        <v>56</v>
      </c>
      <c r="B2" s="48"/>
      <c r="C2" s="42" t="s">
        <v>62</v>
      </c>
      <c r="D2" s="43"/>
      <c r="E2" s="43"/>
      <c r="F2" s="43"/>
      <c r="G2" s="44"/>
      <c r="H2" s="45" t="s">
        <v>61</v>
      </c>
    </row>
    <row r="3" spans="1:8" ht="24.95" customHeight="1" x14ac:dyDescent="0.2">
      <c r="A3" s="49"/>
      <c r="B3" s="50"/>
      <c r="C3" s="8" t="s">
        <v>57</v>
      </c>
      <c r="D3" s="8" t="s">
        <v>127</v>
      </c>
      <c r="E3" s="8" t="s">
        <v>58</v>
      </c>
      <c r="F3" s="8" t="s">
        <v>59</v>
      </c>
      <c r="G3" s="8" t="s">
        <v>60</v>
      </c>
      <c r="H3" s="46"/>
    </row>
    <row r="4" spans="1:8" x14ac:dyDescent="0.2">
      <c r="A4" s="51"/>
      <c r="B4" s="52"/>
      <c r="C4" s="9">
        <v>1</v>
      </c>
      <c r="D4" s="9">
        <v>2</v>
      </c>
      <c r="E4" s="9" t="s">
        <v>128</v>
      </c>
      <c r="F4" s="9">
        <v>4</v>
      </c>
      <c r="G4" s="9">
        <v>5</v>
      </c>
      <c r="H4" s="9" t="s">
        <v>129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138</v>
      </c>
      <c r="C6" s="12">
        <v>6080896.5499999998</v>
      </c>
      <c r="D6" s="12">
        <v>529060.71</v>
      </c>
      <c r="E6" s="12">
        <f>C6+D6</f>
        <v>6609957.2599999998</v>
      </c>
      <c r="F6" s="12">
        <v>4820048.2</v>
      </c>
      <c r="G6" s="12">
        <v>4820048.2</v>
      </c>
      <c r="H6" s="12">
        <f>E6-F6</f>
        <v>1789909.0599999996</v>
      </c>
    </row>
    <row r="7" spans="1:8" x14ac:dyDescent="0.2">
      <c r="A7" s="4"/>
      <c r="B7" s="15" t="s">
        <v>139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51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52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134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53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54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55</v>
      </c>
      <c r="C14" s="40">
        <f t="shared" ref="C14:H14" si="2">SUM(C6:C13)</f>
        <v>6080896.5499999998</v>
      </c>
      <c r="D14" s="40">
        <f t="shared" si="2"/>
        <v>529060.71</v>
      </c>
      <c r="E14" s="40">
        <f t="shared" si="2"/>
        <v>6609957.2599999998</v>
      </c>
      <c r="F14" s="40">
        <f t="shared" si="2"/>
        <v>4820048.2</v>
      </c>
      <c r="G14" s="40">
        <f t="shared" si="2"/>
        <v>4820048.2</v>
      </c>
      <c r="H14" s="40">
        <f t="shared" si="2"/>
        <v>1789909.0599999996</v>
      </c>
    </row>
    <row r="17" spans="1:8" ht="45" customHeight="1" x14ac:dyDescent="0.2">
      <c r="A17" s="42" t="s">
        <v>130</v>
      </c>
      <c r="B17" s="43"/>
      <c r="C17" s="43"/>
      <c r="D17" s="43"/>
      <c r="E17" s="43"/>
      <c r="F17" s="43"/>
      <c r="G17" s="43"/>
      <c r="H17" s="44"/>
    </row>
    <row r="18" spans="1:8" x14ac:dyDescent="0.2">
      <c r="A18" s="47" t="s">
        <v>56</v>
      </c>
      <c r="B18" s="48"/>
      <c r="C18" s="42" t="s">
        <v>62</v>
      </c>
      <c r="D18" s="43"/>
      <c r="E18" s="43"/>
      <c r="F18" s="43"/>
      <c r="G18" s="44"/>
      <c r="H18" s="45" t="s">
        <v>61</v>
      </c>
    </row>
    <row r="19" spans="1:8" ht="22.5" x14ac:dyDescent="0.2">
      <c r="A19" s="49"/>
      <c r="B19" s="50"/>
      <c r="C19" s="8" t="s">
        <v>57</v>
      </c>
      <c r="D19" s="8" t="s">
        <v>127</v>
      </c>
      <c r="E19" s="8" t="s">
        <v>58</v>
      </c>
      <c r="F19" s="8" t="s">
        <v>59</v>
      </c>
      <c r="G19" s="8" t="s">
        <v>60</v>
      </c>
      <c r="H19" s="46"/>
    </row>
    <row r="20" spans="1:8" x14ac:dyDescent="0.2">
      <c r="A20" s="51"/>
      <c r="B20" s="52"/>
      <c r="C20" s="9">
        <v>1</v>
      </c>
      <c r="D20" s="9">
        <v>2</v>
      </c>
      <c r="E20" s="9" t="s">
        <v>128</v>
      </c>
      <c r="F20" s="9">
        <v>4</v>
      </c>
      <c r="G20" s="9">
        <v>5</v>
      </c>
      <c r="H20" s="9" t="s">
        <v>129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133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55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2" t="s">
        <v>131</v>
      </c>
      <c r="B28" s="43"/>
      <c r="C28" s="43"/>
      <c r="D28" s="43"/>
      <c r="E28" s="43"/>
      <c r="F28" s="43"/>
      <c r="G28" s="43"/>
      <c r="H28" s="44"/>
    </row>
    <row r="29" spans="1:8" x14ac:dyDescent="0.2">
      <c r="A29" s="47" t="s">
        <v>56</v>
      </c>
      <c r="B29" s="48"/>
      <c r="C29" s="42" t="s">
        <v>62</v>
      </c>
      <c r="D29" s="43"/>
      <c r="E29" s="43"/>
      <c r="F29" s="43"/>
      <c r="G29" s="44"/>
      <c r="H29" s="45" t="s">
        <v>61</v>
      </c>
    </row>
    <row r="30" spans="1:8" ht="22.5" x14ac:dyDescent="0.2">
      <c r="A30" s="49"/>
      <c r="B30" s="50"/>
      <c r="C30" s="8" t="s">
        <v>57</v>
      </c>
      <c r="D30" s="8" t="s">
        <v>127</v>
      </c>
      <c r="E30" s="8" t="s">
        <v>58</v>
      </c>
      <c r="F30" s="8" t="s">
        <v>59</v>
      </c>
      <c r="G30" s="8" t="s">
        <v>60</v>
      </c>
      <c r="H30" s="46"/>
    </row>
    <row r="31" spans="1:8" x14ac:dyDescent="0.2">
      <c r="A31" s="51"/>
      <c r="B31" s="52"/>
      <c r="C31" s="9">
        <v>1</v>
      </c>
      <c r="D31" s="9">
        <v>2</v>
      </c>
      <c r="E31" s="9" t="s">
        <v>128</v>
      </c>
      <c r="F31" s="9">
        <v>4</v>
      </c>
      <c r="G31" s="9">
        <v>5</v>
      </c>
      <c r="H31" s="9" t="s">
        <v>129</v>
      </c>
    </row>
    <row r="32" spans="1:8" x14ac:dyDescent="0.2">
      <c r="A32" s="4"/>
      <c r="B32" s="19" t="s">
        <v>12</v>
      </c>
      <c r="C32" s="12">
        <v>0</v>
      </c>
      <c r="D32" s="12">
        <v>0</v>
      </c>
      <c r="E32" s="12">
        <f t="shared" ref="E32:E38" si="6">C32+D32</f>
        <v>0</v>
      </c>
      <c r="F32" s="12">
        <v>0</v>
      </c>
      <c r="G32" s="12">
        <v>0</v>
      </c>
      <c r="H32" s="12">
        <f t="shared" ref="H32:H38" si="7">E32-F32</f>
        <v>0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55</v>
      </c>
      <c r="C39" s="40">
        <f t="shared" ref="C39:H39" si="8">SUM(C32:C38)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0">
        <f t="shared" si="8"/>
        <v>0</v>
      </c>
    </row>
    <row r="41" spans="1:8" x14ac:dyDescent="0.2">
      <c r="A41" s="1" t="s">
        <v>132</v>
      </c>
    </row>
    <row r="42" spans="1:8" x14ac:dyDescent="0.2">
      <c r="B42" s="41" t="s">
        <v>142</v>
      </c>
      <c r="C42" s="41" t="s">
        <v>143</v>
      </c>
    </row>
    <row r="43" spans="1:8" x14ac:dyDescent="0.2">
      <c r="B43" s="41"/>
      <c r="C43" s="41"/>
    </row>
    <row r="44" spans="1:8" x14ac:dyDescent="0.2">
      <c r="B44" s="41" t="s">
        <v>144</v>
      </c>
      <c r="C44" s="41" t="s">
        <v>145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abSelected="1" workbookViewId="0">
      <selection activeCell="H47" sqref="A1:H47"/>
    </sheetView>
  </sheetViews>
  <sheetFormatPr baseColWidth="10" defaultRowHeight="11.25" x14ac:dyDescent="0.2"/>
  <cols>
    <col min="1" max="1" width="1.33203125" style="3" customWidth="1"/>
    <col min="2" max="2" width="79" style="3" customWidth="1"/>
    <col min="3" max="8" width="18.33203125" style="3" customWidth="1"/>
    <col min="9" max="16384" width="12" style="3"/>
  </cols>
  <sheetData>
    <row r="1" spans="1:8" ht="50.1" customHeight="1" x14ac:dyDescent="0.2">
      <c r="A1" s="42" t="s">
        <v>141</v>
      </c>
      <c r="B1" s="43"/>
      <c r="C1" s="43"/>
      <c r="D1" s="43"/>
      <c r="E1" s="43"/>
      <c r="F1" s="43"/>
      <c r="G1" s="43"/>
      <c r="H1" s="44"/>
    </row>
    <row r="2" spans="1:8" x14ac:dyDescent="0.2">
      <c r="A2" s="47" t="s">
        <v>56</v>
      </c>
      <c r="B2" s="48"/>
      <c r="C2" s="42" t="s">
        <v>62</v>
      </c>
      <c r="D2" s="43"/>
      <c r="E2" s="43"/>
      <c r="F2" s="43"/>
      <c r="G2" s="44"/>
      <c r="H2" s="45" t="s">
        <v>61</v>
      </c>
    </row>
    <row r="3" spans="1:8" ht="24.95" customHeight="1" x14ac:dyDescent="0.2">
      <c r="A3" s="49"/>
      <c r="B3" s="50"/>
      <c r="C3" s="8" t="s">
        <v>57</v>
      </c>
      <c r="D3" s="8" t="s">
        <v>127</v>
      </c>
      <c r="E3" s="8" t="s">
        <v>58</v>
      </c>
      <c r="F3" s="8" t="s">
        <v>59</v>
      </c>
      <c r="G3" s="8" t="s">
        <v>60</v>
      </c>
      <c r="H3" s="46"/>
    </row>
    <row r="4" spans="1:8" x14ac:dyDescent="0.2">
      <c r="A4" s="51"/>
      <c r="B4" s="52"/>
      <c r="C4" s="9">
        <v>1</v>
      </c>
      <c r="D4" s="9">
        <v>2</v>
      </c>
      <c r="E4" s="9" t="s">
        <v>128</v>
      </c>
      <c r="F4" s="9">
        <v>4</v>
      </c>
      <c r="G4" s="9">
        <v>5</v>
      </c>
      <c r="H4" s="9" t="s">
        <v>129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135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6080896.5499999998</v>
      </c>
      <c r="D14" s="35">
        <f t="shared" si="3"/>
        <v>529060.71</v>
      </c>
      <c r="E14" s="35">
        <f t="shared" si="3"/>
        <v>6609957.2599999998</v>
      </c>
      <c r="F14" s="35">
        <f t="shared" si="3"/>
        <v>4820048.2</v>
      </c>
      <c r="G14" s="35">
        <f t="shared" si="3"/>
        <v>4820048.2</v>
      </c>
      <c r="H14" s="35">
        <f t="shared" si="3"/>
        <v>1789909.0599999996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0</v>
      </c>
      <c r="D16" s="12">
        <v>0</v>
      </c>
      <c r="E16" s="12">
        <f t="shared" ref="E16:E21" si="5">C16+D16</f>
        <v>0</v>
      </c>
      <c r="F16" s="12">
        <v>0</v>
      </c>
      <c r="G16" s="12">
        <v>0</v>
      </c>
      <c r="H16" s="12">
        <f t="shared" si="4"/>
        <v>0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6080896.5499999998</v>
      </c>
      <c r="D18" s="12">
        <v>529060.71</v>
      </c>
      <c r="E18" s="12">
        <f t="shared" si="5"/>
        <v>6609957.2599999998</v>
      </c>
      <c r="F18" s="12">
        <v>4820048.2</v>
      </c>
      <c r="G18" s="12">
        <v>4820048.2</v>
      </c>
      <c r="H18" s="12">
        <f t="shared" si="4"/>
        <v>1789909.0599999996</v>
      </c>
    </row>
    <row r="19" spans="1:8" x14ac:dyDescent="0.2">
      <c r="A19" s="22"/>
      <c r="B19" s="25" t="s">
        <v>45</v>
      </c>
      <c r="C19" s="12">
        <v>0</v>
      </c>
      <c r="D19" s="12">
        <v>0</v>
      </c>
      <c r="E19" s="12">
        <f t="shared" si="5"/>
        <v>0</v>
      </c>
      <c r="F19" s="12">
        <v>0</v>
      </c>
      <c r="G19" s="12">
        <v>0</v>
      </c>
      <c r="H19" s="12">
        <f t="shared" si="4"/>
        <v>0</v>
      </c>
    </row>
    <row r="20" spans="1:8" x14ac:dyDescent="0.2">
      <c r="A20" s="22"/>
      <c r="B20" s="25" t="s">
        <v>46</v>
      </c>
      <c r="C20" s="12">
        <v>0</v>
      </c>
      <c r="D20" s="12">
        <v>0</v>
      </c>
      <c r="E20" s="12">
        <f t="shared" si="5"/>
        <v>0</v>
      </c>
      <c r="F20" s="12">
        <v>0</v>
      </c>
      <c r="G20" s="12">
        <v>0</v>
      </c>
      <c r="H20" s="12">
        <f t="shared" si="4"/>
        <v>0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55</v>
      </c>
      <c r="C37" s="40">
        <f t="shared" ref="C37:H37" si="12">SUM(C32+C22+C14+C5)</f>
        <v>6080896.5499999998</v>
      </c>
      <c r="D37" s="40">
        <f t="shared" si="12"/>
        <v>529060.71</v>
      </c>
      <c r="E37" s="40">
        <f t="shared" si="12"/>
        <v>6609957.2599999998</v>
      </c>
      <c r="F37" s="40">
        <f t="shared" si="12"/>
        <v>4820048.2</v>
      </c>
      <c r="G37" s="40">
        <f t="shared" si="12"/>
        <v>4820048.2</v>
      </c>
      <c r="H37" s="40">
        <f t="shared" si="12"/>
        <v>1789909.0599999996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132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41" t="s">
        <v>142</v>
      </c>
      <c r="C40" s="41" t="s">
        <v>143</v>
      </c>
      <c r="D40" s="21"/>
      <c r="E40" s="21"/>
      <c r="F40" s="21"/>
      <c r="G40" s="21"/>
      <c r="H40" s="21"/>
    </row>
    <row r="41" spans="1:8" x14ac:dyDescent="0.2">
      <c r="B41" s="41"/>
      <c r="C41" s="41"/>
    </row>
    <row r="42" spans="1:8" x14ac:dyDescent="0.2">
      <c r="B42" s="41" t="s">
        <v>144</v>
      </c>
      <c r="C42" s="41" t="s">
        <v>145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25" right="0.25" top="0.75" bottom="0.75" header="0.3" footer="0.3"/>
  <pageSetup paperSize="9" scale="75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2023-01-27T21:40:57Z</cp:lastPrinted>
  <dcterms:created xsi:type="dcterms:W3CDTF">2014-02-10T03:37:14Z</dcterms:created>
  <dcterms:modified xsi:type="dcterms:W3CDTF">2023-01-27T21:41:59Z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