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3.-2024 cuenta publica a marzo\Cuenta Publica marzo 2024 SIRET\"/>
    </mc:Choice>
  </mc:AlternateContent>
  <bookViews>
    <workbookView xWindow="0" yWindow="0" windowWidth="24000" windowHeight="9510" tabRatio="748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0" l="1"/>
  <c r="D10" i="10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58" i="9"/>
  <c r="G58" i="9" s="1"/>
  <c r="G57" i="9"/>
  <c r="D57" i="9"/>
  <c r="D56" i="9"/>
  <c r="G56" i="9" s="1"/>
  <c r="D55" i="9"/>
  <c r="G55" i="9" s="1"/>
  <c r="D54" i="9"/>
  <c r="G54" i="9" s="1"/>
  <c r="D51" i="9"/>
  <c r="G51" i="9" s="1"/>
  <c r="D50" i="9"/>
  <c r="G50" i="9" s="1"/>
  <c r="D49" i="9"/>
  <c r="G49" i="9" s="1"/>
  <c r="D48" i="9"/>
  <c r="G48" i="9" s="1"/>
  <c r="D47" i="9"/>
  <c r="G47" i="9" s="1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D58" i="8"/>
  <c r="G58" i="8" s="1"/>
  <c r="D57" i="8"/>
  <c r="G57" i="8" s="1"/>
  <c r="D56" i="8"/>
  <c r="G56" i="8" s="1"/>
  <c r="D55" i="8"/>
  <c r="G55" i="8" s="1"/>
  <c r="D54" i="8"/>
  <c r="G54" i="8" s="1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3" i="8"/>
  <c r="G43" i="8" s="1"/>
  <c r="D42" i="8"/>
  <c r="G42" i="8" s="1"/>
  <c r="D41" i="8"/>
  <c r="G41" i="8" s="1"/>
  <c r="D40" i="8"/>
  <c r="G40" i="8" s="1"/>
  <c r="D39" i="8"/>
  <c r="G39" i="8" s="1"/>
  <c r="D38" i="8"/>
  <c r="G38" i="8" s="1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G24" i="8" s="1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G10" i="8" s="1"/>
  <c r="D103" i="7" l="1"/>
  <c r="C113" i="7"/>
  <c r="C84" i="7" s="1"/>
  <c r="D134" i="7"/>
  <c r="D111" i="7"/>
  <c r="D110" i="7"/>
  <c r="D109" i="7"/>
  <c r="D108" i="7"/>
  <c r="D107" i="7"/>
  <c r="D106" i="7"/>
  <c r="D105" i="7"/>
  <c r="D104" i="7"/>
  <c r="D102" i="7"/>
  <c r="D101" i="7"/>
  <c r="D100" i="7"/>
  <c r="D99" i="7"/>
  <c r="D90" i="7"/>
  <c r="D89" i="7"/>
  <c r="D88" i="7"/>
  <c r="D87" i="7"/>
  <c r="D86" i="7"/>
  <c r="D59" i="7"/>
  <c r="D57" i="7"/>
  <c r="D56" i="7"/>
  <c r="D55" i="7"/>
  <c r="D54" i="7"/>
  <c r="D53" i="7"/>
  <c r="D52" i="7"/>
  <c r="D51" i="7"/>
  <c r="D50" i="7"/>
  <c r="D49" i="7"/>
  <c r="D43" i="7"/>
  <c r="D42" i="7"/>
  <c r="D41" i="7"/>
  <c r="D40" i="7"/>
  <c r="D39" i="7"/>
  <c r="D37" i="7"/>
  <c r="D36" i="7"/>
  <c r="D35" i="7"/>
  <c r="D34" i="7"/>
  <c r="D33" i="7"/>
  <c r="D32" i="7"/>
  <c r="D31" i="7"/>
  <c r="D30" i="7"/>
  <c r="D29" i="7"/>
  <c r="D27" i="7"/>
  <c r="D26" i="7"/>
  <c r="D25" i="7"/>
  <c r="D24" i="7"/>
  <c r="D23" i="7"/>
  <c r="D22" i="7"/>
  <c r="D21" i="7"/>
  <c r="D20" i="7"/>
  <c r="D19" i="7"/>
  <c r="D17" i="7"/>
  <c r="D16" i="7"/>
  <c r="D15" i="7"/>
  <c r="D14" i="7"/>
  <c r="D13" i="7"/>
  <c r="D12" i="7"/>
  <c r="D11" i="7"/>
  <c r="D34" i="6" l="1"/>
  <c r="D33" i="6"/>
  <c r="D32" i="6"/>
  <c r="D31" i="6"/>
  <c r="D30" i="6"/>
  <c r="D29" i="6"/>
  <c r="D28" i="6" s="1"/>
  <c r="F28" i="6"/>
  <c r="E28" i="6"/>
  <c r="C28" i="6"/>
  <c r="B28" i="6"/>
  <c r="D27" i="6"/>
  <c r="D26" i="6"/>
  <c r="D25" i="6"/>
  <c r="D24" i="6"/>
  <c r="D23" i="6"/>
  <c r="D22" i="6"/>
  <c r="D21" i="6"/>
  <c r="D20" i="6"/>
  <c r="D19" i="6"/>
  <c r="D18" i="6"/>
  <c r="D17" i="6"/>
  <c r="D16" i="6" s="1"/>
  <c r="F16" i="6"/>
  <c r="E16" i="6"/>
  <c r="C16" i="6"/>
  <c r="B16" i="6"/>
  <c r="D15" i="6"/>
  <c r="D14" i="6"/>
  <c r="D13" i="6"/>
  <c r="D12" i="6"/>
  <c r="D11" i="6"/>
  <c r="D10" i="6"/>
  <c r="D9" i="6"/>
  <c r="G49" i="6"/>
  <c r="D49" i="6"/>
  <c r="G48" i="6"/>
  <c r="D48" i="6"/>
  <c r="D17" i="5" l="1"/>
  <c r="C17" i="5"/>
  <c r="D13" i="5"/>
  <c r="C13" i="5"/>
  <c r="B13" i="5"/>
  <c r="D11" i="5"/>
  <c r="D8" i="5" s="1"/>
  <c r="D21" i="5" s="1"/>
  <c r="D23" i="5" s="1"/>
  <c r="D25" i="5" s="1"/>
  <c r="C11" i="5"/>
  <c r="C8" i="5" s="1"/>
  <c r="C21" i="5" s="1"/>
  <c r="C23" i="5" s="1"/>
  <c r="C25" i="5" s="1"/>
  <c r="B11" i="5"/>
  <c r="B8" i="5"/>
  <c r="B21" i="5" s="1"/>
  <c r="B23" i="5" s="1"/>
  <c r="B25" i="5" s="1"/>
  <c r="F75" i="2" l="1"/>
  <c r="E75" i="2"/>
  <c r="F68" i="2"/>
  <c r="E68" i="2"/>
  <c r="E79" i="2" s="1"/>
  <c r="F63" i="2"/>
  <c r="F79" i="2" s="1"/>
  <c r="E63" i="2"/>
  <c r="F57" i="2"/>
  <c r="F59" i="2" s="1"/>
  <c r="F81" i="2" s="1"/>
  <c r="E57" i="2"/>
  <c r="E59" i="2" s="1"/>
  <c r="E81" i="2" s="1"/>
  <c r="F47" i="2"/>
  <c r="E4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B38" i="2"/>
  <c r="C31" i="2"/>
  <c r="B31" i="2"/>
  <c r="C25" i="2"/>
  <c r="B25" i="2"/>
  <c r="C17" i="2"/>
  <c r="C47" i="2" s="1"/>
  <c r="C62" i="2" s="1"/>
  <c r="B17" i="2"/>
  <c r="B47" i="2" s="1"/>
  <c r="B62" i="2" s="1"/>
  <c r="C9" i="2"/>
  <c r="B9" i="2"/>
  <c r="A2" i="25" l="1"/>
  <c r="G17" i="22"/>
  <c r="F17" i="22"/>
  <c r="E17" i="22"/>
  <c r="D17" i="22"/>
  <c r="C17" i="22"/>
  <c r="B17" i="22"/>
  <c r="G6" i="22"/>
  <c r="F6" i="22"/>
  <c r="E6" i="22"/>
  <c r="D6" i="22"/>
  <c r="C6" i="22"/>
  <c r="C28" i="22" s="1"/>
  <c r="B6" i="22"/>
  <c r="A2" i="22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D29" i="19" s="1"/>
  <c r="C7" i="19"/>
  <c r="B7" i="19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E28" i="22" l="1"/>
  <c r="C29" i="19"/>
  <c r="B29" i="19"/>
  <c r="G28" i="22"/>
  <c r="F30" i="20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45" i="8"/>
  <c r="D45" i="8"/>
  <c r="E45" i="8"/>
  <c r="F45" i="8"/>
  <c r="G45" i="8"/>
  <c r="B45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28" i="7" s="1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45" i="6"/>
  <c r="F37" i="6"/>
  <c r="F35" i="6"/>
  <c r="F41" i="6"/>
  <c r="E75" i="6"/>
  <c r="E67" i="6"/>
  <c r="E59" i="6"/>
  <c r="E54" i="6"/>
  <c r="E45" i="6"/>
  <c r="E37" i="6"/>
  <c r="E35" i="6"/>
  <c r="D75" i="6"/>
  <c r="D67" i="6"/>
  <c r="D59" i="6"/>
  <c r="D54" i="6"/>
  <c r="D45" i="6"/>
  <c r="D37" i="6"/>
  <c r="D3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45" i="6"/>
  <c r="C37" i="6"/>
  <c r="C35" i="6"/>
  <c r="C41" i="6"/>
  <c r="B75" i="6"/>
  <c r="B67" i="6"/>
  <c r="B59" i="6"/>
  <c r="B54" i="6"/>
  <c r="B45" i="6"/>
  <c r="B37" i="6"/>
  <c r="B3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B13" i="3"/>
  <c r="C9" i="3"/>
  <c r="C8" i="3" s="1"/>
  <c r="C20" i="3" s="1"/>
  <c r="B9" i="3"/>
  <c r="C9" i="9" l="1"/>
  <c r="E60" i="8"/>
  <c r="F60" i="8"/>
  <c r="E84" i="7"/>
  <c r="C9" i="7"/>
  <c r="G28" i="6"/>
  <c r="C65" i="6"/>
  <c r="F65" i="6"/>
  <c r="E65" i="6"/>
  <c r="K20" i="4"/>
  <c r="E20" i="4"/>
  <c r="I20" i="4"/>
  <c r="C43" i="9"/>
  <c r="B43" i="9"/>
  <c r="D9" i="9"/>
  <c r="E9" i="9"/>
  <c r="G9" i="9"/>
  <c r="B9" i="9"/>
  <c r="D43" i="9"/>
  <c r="E43" i="9"/>
  <c r="G43" i="9"/>
  <c r="B60" i="8"/>
  <c r="D60" i="8"/>
  <c r="C60" i="8"/>
  <c r="G60" i="8"/>
  <c r="G123" i="7"/>
  <c r="B84" i="7"/>
  <c r="C159" i="7"/>
  <c r="G18" i="7"/>
  <c r="G38" i="7"/>
  <c r="G75" i="7"/>
  <c r="G93" i="7"/>
  <c r="G133" i="7"/>
  <c r="G150" i="7"/>
  <c r="B9" i="7"/>
  <c r="D84" i="7"/>
  <c r="E9" i="7"/>
  <c r="F84" i="7"/>
  <c r="G58" i="7"/>
  <c r="G113" i="7"/>
  <c r="G137" i="7"/>
  <c r="B41" i="6"/>
  <c r="B65" i="6"/>
  <c r="G54" i="6"/>
  <c r="D65" i="6"/>
  <c r="D70" i="6" s="1"/>
  <c r="E41" i="6"/>
  <c r="E70" i="6" s="1"/>
  <c r="B44" i="5"/>
  <c r="B33" i="5" s="1"/>
  <c r="D44" i="5"/>
  <c r="C57" i="5"/>
  <c r="C59" i="5" s="1"/>
  <c r="D57" i="5"/>
  <c r="D59" i="5" s="1"/>
  <c r="B72" i="5"/>
  <c r="B74" i="5" s="1"/>
  <c r="C44" i="5"/>
  <c r="C33" i="5" s="1"/>
  <c r="B57" i="5"/>
  <c r="B59" i="5" s="1"/>
  <c r="D33" i="5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G9" i="7" s="1"/>
  <c r="F9" i="7"/>
  <c r="D9" i="7"/>
  <c r="C70" i="6"/>
  <c r="F70" i="6"/>
  <c r="G45" i="6"/>
  <c r="G65" i="6" s="1"/>
  <c r="G16" i="6"/>
  <c r="G41" i="6" s="1"/>
  <c r="G37" i="6"/>
  <c r="G77" i="9" l="1"/>
  <c r="C77" i="9"/>
  <c r="D77" i="9"/>
  <c r="E77" i="9"/>
  <c r="B159" i="7"/>
  <c r="F159" i="7"/>
  <c r="E159" i="7"/>
  <c r="B70" i="6"/>
  <c r="B77" i="9"/>
  <c r="F77" i="9"/>
  <c r="D159" i="7"/>
  <c r="G84" i="7"/>
  <c r="G159" i="7" s="1"/>
  <c r="G42" i="6"/>
  <c r="G70" i="6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<sst xmlns="http://schemas.openxmlformats.org/spreadsheetml/2006/main" count="1059" uniqueCount="633">
  <si>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</si>
  <si>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</si>
  <si>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</si>
  <si>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</si>
  <si>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</si>
  <si>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</si>
  <si>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</si>
  <si>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</si>
  <si>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</si>
  <si>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</si>
  <si>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</si>
  <si>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</si>
  <si>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</si>
  <si>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</si>
  <si>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</si>
  <si>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</si>
  <si>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</si>
  <si>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</si>
  <si>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</si>
  <si>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</si>
  <si>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</si>
  <si>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</si>
  <si>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</si>
  <si>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</si>
  <si>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</si>
  <si>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</si>
  <si>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</si>
  <si>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</si>
  <si>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</si>
  <si>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</si>
  <si>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</si>
  <si>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</si>
  <si>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</si>
  <si>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</si>
  <si>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</si>
  <si>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</si>
  <si>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</si>
  <si>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</si>
  <si>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</si>
  <si>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</si>
  <si>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</si>
  <si>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</si>
  <si>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</si>
  <si>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</si>
  <si>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</si>
  <si>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</si>
  <si>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</si>
  <si>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</si>
  <si>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</si>
  <si>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</si>
  <si>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</si>
  <si>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</si>
  <si>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</si>
  <si>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</si>
  <si>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</si>
  <si>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</si>
  <si>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</si>
  <si>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</si>
  <si>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</si>
  <si>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</si>
  <si>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</si>
  <si>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</si>
  <si>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</si>
  <si>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</si>
  <si>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</si>
  <si>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</si>
  <si>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</si>
  <si>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</si>
  <si>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</si>
  <si>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</si>
  <si>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</si>
  <si>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</si>
  <si>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</si>
  <si>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</si>
  <si>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</si>
  <si>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</si>
  <si>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</si>
  <si>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</si>
  <si>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</si>
  <si>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</si>
  <si>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</si>
  <si>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</si>
  <si>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</si>
  <si>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</si>
  <si>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</si>
  <si>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</si>
  <si>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</si>
  <si>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</si>
  <si>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</si>
  <si>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</si>
  <si>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</si>
  <si>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</si>
  <si>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</si>
  <si>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</si>
  <si>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</si>
  <si>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</si>
  <si>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</si>
  <si>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</si>
  <si>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</si>
  <si>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</si>
  <si>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</si>
  <si>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</si>
  <si>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</si>
  <si>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</si>
  <si>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</si>
  <si>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</si>
  <si>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</si>
  <si>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</si>
  <si>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</si>
  <si>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</si>
  <si>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</si>
  <si>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</si>
  <si>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</si>
  <si>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</si>
  <si>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</si>
  <si>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</si>
  <si>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</si>
  <si>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</si>
  <si>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</si>
  <si>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</si>
  <si>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</si>
  <si>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</si>
  <si>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</si>
  <si>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</si>
  <si>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</si>
  <si>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</si>
  <si>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</si>
  <si>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</si>
  <si>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</si>
  <si>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</si>
  <si>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</si>
  <si>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</si>
  <si>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</si>
  <si>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</si>
  <si>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</si>
  <si>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</si>
  <si>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</si>
  <si>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</si>
  <si>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</si>
  <si>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</si>
  <si>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</si>
  <si>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</si>
  <si>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</si>
  <si>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</si>
  <si>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</si>
  <si>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</si>
  <si>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</si>
  <si>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</si>
  <si>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</si>
  <si>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</si>
  <si>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</si>
  <si>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</si>
  <si>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</si>
  <si>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</si>
  <si>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</si>
  <si>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</si>
  <si>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</si>
  <si>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</si>
  <si>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</si>
  <si>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</si>
  <si>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</si>
  <si>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</si>
  <si>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</si>
  <si>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</si>
  <si>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</si>
  <si>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</si>
  <si>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</si>
  <si>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</si>
  <si>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</si>
  <si>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</si>
  <si>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</si>
  <si>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</si>
  <si>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</si>
  <si>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</si>
  <si>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</si>
  <si>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</si>
  <si>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</si>
  <si>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</si>
  <si>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</si>
  <si>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</si>
  <si>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</si>
  <si>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</si>
  <si>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</si>
  <si>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</si>
  <si>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</si>
  <si>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</si>
  <si>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</si>
  <si>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</si>
  <si>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</si>
  <si>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</si>
  <si>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</si>
  <si>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</si>
  <si>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</si>
  <si>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</si>
  <si>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</si>
  <si>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</si>
  <si>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</si>
  <si>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</si>
  <si>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</si>
  <si>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</si>
  <si>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</si>
  <si>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</si>
  <si>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</si>
  <si>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</si>
  <si>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</si>
  <si>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</si>
  <si>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</si>
  <si>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</si>
  <si>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</si>
  <si>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</si>
  <si>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</si>
  <si>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</si>
  <si>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</si>
  <si>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</si>
  <si>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</si>
  <si>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</si>
  <si>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</si>
  <si>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</si>
  <si>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</si>
  <si>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</si>
  <si>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</si>
  <si>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</si>
  <si>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</si>
  <si>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</si>
  <si>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</si>
  <si>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</si>
  <si>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</si>
  <si>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</si>
  <si>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</si>
  <si>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</si>
  <si>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</si>
  <si>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</si>
  <si>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</si>
  <si>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</si>
  <si>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</si>
  <si>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</si>
  <si>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</si>
  <si>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</si>
  <si>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</si>
  <si>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</si>
  <si>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</si>
  <si>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</si>
  <si>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</si>
  <si>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</si>
  <si>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</si>
  <si>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</si>
  <si>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</si>
  <si>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</si>
  <si>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</si>
  <si>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</si>
  <si>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</si>
  <si>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</si>
  <si>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</si>
  <si>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</si>
  <si>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</si>
  <si>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</si>
  <si>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</si>
  <si>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</si>
  <si>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</si>
  <si>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</si>
  <si>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</si>
  <si>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</si>
  <si>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</si>
  <si>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</si>
  <si>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</si>
  <si>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</si>
  <si>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</si>
  <si>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</si>
  <si>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</si>
  <si>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</si>
  <si>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</si>
  <si>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</si>
  <si>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</si>
  <si>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</si>
  <si>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</si>
  <si>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</si>
  <si>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</si>
  <si>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</si>
  <si>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</si>
  <si>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</si>
  <si>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</si>
  <si>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</si>
  <si>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</si>
  <si>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</si>
  <si>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</si>
  <si>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</si>
  <si>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</si>
  <si>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</si>
  <si>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</si>
  <si>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</si>
  <si>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</si>
  <si>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</si>
  <si>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</si>
  <si>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</si>
  <si>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</si>
  <si>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</si>
  <si>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</si>
  <si>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</si>
  <si>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</si>
  <si>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</si>
  <si>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</si>
  <si>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</si>
  <si>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</si>
  <si>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</si>
  <si>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</si>
  <si>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</si>
  <si>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</si>
  <si>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</si>
  <si>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</si>
  <si>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</si>
  <si>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</si>
  <si>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</si>
  <si>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</si>
  <si>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</si>
  <si>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</si>
  <si>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</si>
  <si>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</si>
  <si>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</si>
  <si>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</si>
  <si>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</si>
  <si>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</si>
  <si>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</si>
  <si>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</si>
  <si>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</si>
  <si>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</si>
  <si>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</si>
  <si>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</si>
  <si>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</si>
  <si>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</si>
  <si>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</si>
  <si>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</si>
  <si>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</si>
  <si>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</si>
  <si>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</si>
  <si>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</si>
  <si>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</si>
  <si>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</si>
  <si>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</si>
  <si>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</si>
  <si>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</si>
  <si>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</si>
  <si>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</si>
  <si>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</si>
  <si>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</si>
  <si>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</si>
  <si>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</si>
  <si>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</si>
  <si>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</si>
  <si>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</si>
  <si>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</si>
  <si>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</si>
  <si>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</si>
  <si>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</si>
  <si>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</si>
  <si>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</si>
  <si>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</si>
  <si>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</si>
  <si>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</si>
  <si>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</si>
  <si>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</si>
  <si>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</si>
  <si>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</si>
  <si>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</si>
  <si>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</si>
  <si>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</si>
  <si>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</si>
  <si>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</si>
  <si>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</si>
  <si>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</si>
  <si>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</si>
  <si>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</si>
  <si>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</si>
  <si>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</si>
  <si>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</si>
  <si>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</si>
  <si>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</si>
  <si>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</si>
  <si>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</si>
  <si>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</si>
  <si>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</si>
  <si>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</si>
  <si>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</si>
  <si>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</si>
  <si>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</si>
  <si>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</si>
  <si>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</si>
  <si>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</si>
  <si>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</si>
  <si>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</si>
  <si>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</si>
  <si>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</si>
  <si>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</si>
  <si>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</si>
  <si>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</si>
  <si>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</si>
  <si>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</si>
  <si>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</si>
  <si>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</si>
  <si>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</si>
  <si>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</si>
  <si>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</si>
  <si>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</si>
  <si>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</si>
  <si>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</si>
  <si>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</si>
  <si>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</si>
  <si>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</si>
  <si>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</si>
  <si>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</si>
  <si>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</si>
  <si>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</si>
  <si>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</si>
  <si>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</si>
  <si>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</si>
  <si>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</si>
  <si>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</si>
  <si>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</si>
  <si>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</si>
  <si>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</si>
  <si>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</si>
  <si>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</si>
  <si>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</si>
  <si>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</si>
  <si>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</si>
  <si>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</si>
  <si>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</si>
  <si>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</si>
  <si>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</si>
  <si>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</si>
  <si>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</si>
  <si>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</si>
  <si>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</si>
  <si>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</si>
  <si>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</si>
  <si>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</si>
  <si>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</si>
  <si>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</si>
  <si>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</si>
  <si>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</si>
  <si>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</si>
  <si>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</si>
  <si>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</si>
  <si>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</si>
  <si>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</si>
  <si>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</si>
  <si>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</si>
  <si>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</si>
  <si>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</si>
  <si>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</si>
  <si>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</si>
  <si>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</si>
  <si>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</si>
  <si>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</si>
  <si>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</si>
  <si>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</si>
  <si>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</si>
  <si>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</si>
  <si>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</si>
  <si>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</si>
  <si>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</si>
  <si>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</si>
  <si>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</si>
  <si>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</si>
  <si>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</si>
  <si>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</si>
  <si>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</si>
  <si>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</si>
  <si>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</si>
  <si>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</si>
  <si>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</si>
  <si>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</si>
  <si>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</si>
  <si>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</si>
  <si>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</si>
  <si>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</si>
  <si>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</si>
  <si>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</si>
  <si>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</si>
  <si>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</si>
  <si>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</si>
  <si>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</si>
  <si>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</si>
  <si>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</si>
  <si>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</si>
  <si>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</si>
  <si>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</si>
  <si>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</si>
  <si>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</si>
  <si>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</si>
  <si>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</si>
  <si>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</si>
  <si>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</si>
  <si>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</si>
  <si>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</si>
  <si>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</si>
  <si>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</si>
  <si>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</si>
  <si>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</si>
  <si>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</si>
  <si>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</si>
  <si>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</si>
  <si>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</si>
  <si>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</si>
  <si>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</si>
  <si>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</si>
  <si>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</si>
  <si>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</si>
  <si>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</si>
  <si>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</si>
  <si>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</si>
  <si>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</si>
  <si>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</si>
  <si>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</si>
  <si>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</si>
  <si>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</si>
  <si>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</si>
  <si>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</si>
  <si>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</si>
  <si>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</si>
  <si>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</si>
  <si>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</si>
  <si>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</si>
  <si>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</si>
  <si>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</si>
  <si>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</si>
  <si>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</si>
  <si>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</si>
  <si>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</si>
  <si>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</si>
  <si>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</si>
  <si>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</si>
  <si>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</si>
  <si>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</si>
  <si>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</si>
  <si>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</si>
  <si>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</si>
  <si>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</si>
  <si>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</si>
  <si>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</si>
  <si>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</si>
  <si>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</si>
  <si>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</si>
  <si>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</si>
  <si>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</si>
  <si>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</si>
  <si>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</si>
  <si>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</si>
  <si>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</si>
  <si>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</si>
  <si>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</si>
  <si>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</si>
  <si>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</si>
  <si>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</si>
  <si>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</si>
  <si>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</si>
  <si>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</si>
  <si>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</si>
  <si>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</si>
  <si>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</si>
  <si>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</si>
  <si>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</si>
  <si>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</si>
  <si>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</si>
  <si>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</si>
  <si>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</si>
  <si>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</si>
  <si>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</si>
  <si>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</si>
  <si>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</si>
  <si>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</si>
  <si>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</si>
  <si>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</si>
  <si>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</si>
  <si>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</si>
  <si>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</si>
  <si>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</si>
  <si>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</si>
  <si>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</si>
  <si>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</si>
  <si>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</si>
  <si>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</si>
  <si>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</si>
  <si>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</si>
  <si>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</si>
  <si>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</si>
  <si>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Al 31 de Diciembre de 2023 y al 31 de Marzo de 2024 (b)</t>
  </si>
  <si>
    <t>Del 1 de Enero al 31 de Marzo de 2024 (b)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</si>
  <si>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</si>
  <si>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</si>
  <si>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</si>
  <si>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URIANGATO GTO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</si>
  <si>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</si>
  <si>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</si>
  <si>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</si>
  <si>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</si>
  <si>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AYUNTAMIENTO</t>
  </si>
  <si>
    <t>31111M410060000 TESORERIA MUNICIPAL</t>
  </si>
  <si>
    <t>31111M410070000 DIRECCION DE CATASTRO MUNICIPAL</t>
  </si>
  <si>
    <t>31111M410080000 DIR TEC DE LA INF Y TELECOMUNICACION</t>
  </si>
  <si>
    <t>31111M410090000 DIR FISCALIZACION DE ALCOHOLES Y DEL COM</t>
  </si>
  <si>
    <t>31111M410100000 CONTRALORIA MUNICIPAL</t>
  </si>
  <si>
    <t>31111M410110000 DIRECCION DE SERVICIOS ADMINISTRATIVOS</t>
  </si>
  <si>
    <t>31111M410120000 JUZGADO MUNICIPAL</t>
  </si>
  <si>
    <t>31111M410130000 DIRECCION DE PLANEACION MUNICIPAL</t>
  </si>
  <si>
    <t>31111M410140000 DIRECCION JURIDICA</t>
  </si>
  <si>
    <t>31111M410150000 DIRECCION DE DESARROLLO SOCIAL</t>
  </si>
  <si>
    <t>31111M410160000 DIRECCION DE DESARROLLO RURAL</t>
  </si>
  <si>
    <t>31111M410170000 DIRECCION DE DESARROLLO ECONOMICO</t>
  </si>
  <si>
    <t>31111M410180000 DIRECCION DE DESARROLLO URBANO</t>
  </si>
  <si>
    <t>31111M410190000 DIRECCION DEL MEDIO AMBIENTE Y ORD TERR</t>
  </si>
  <si>
    <t>31111M410200000 DIRECCION DE OBRAS PUBLICAS MUNICIPALES</t>
  </si>
  <si>
    <t>31111M410210000 DIRECCION DE COMUNICACION SOCIAL</t>
  </si>
  <si>
    <t>31111M410220000 DIRECCION DE EDUCACION Y CIVISMO</t>
  </si>
  <si>
    <t>31111M410230000 DIRECCION UNIDAD DE TRANSPARENCIA</t>
  </si>
  <si>
    <t>31111M410240000 DIRECCION DE SERVICIOS PUBLICOS</t>
  </si>
  <si>
    <t>31111M410250000 DIRECCION DE SEGURIDAD PUBLICA</t>
  </si>
  <si>
    <t>31111M410260000 DIRECCION DE TRANSITO Y TRANSPORTE</t>
  </si>
  <si>
    <t>31111M410270000 DIRECCION DE PROTECCION CIVIL</t>
  </si>
  <si>
    <t>31111M410280000 DIRECCION MUNICIPAL DE ATN PARA LA MUJER</t>
  </si>
  <si>
    <t>31111M410290000 PROCURAD MPAL PROTECC NIÑA NIÑO ADOLESC</t>
  </si>
  <si>
    <t>31111M410300000 COORDINACION DE ARCHIVO MUNICIPAL</t>
  </si>
  <si>
    <t>31111M410310000 INSTITUTO DE LA JUVENTUD</t>
  </si>
  <si>
    <t>31111M410900200 SISTEMA PARA EL DESARR INT DE LA FAMILIA</t>
  </si>
  <si>
    <t>31111M410900300 COMISION MPAL DEL DEP Y AP A LA JUVENTUD</t>
  </si>
  <si>
    <t>31111M410900400 CASA DE LA CULTURA URIANGATO</t>
  </si>
  <si>
    <t>Año 1 (2025)</t>
  </si>
  <si>
    <t>Año en Cuestión 2024
(de iniciativa de Ley) (c)</t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</si>
  <si>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(2024)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</si>
  <si>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(2023)</t>
    </r>
  </si>
  <si>
    <t>Año en Cuestión
(de iniciativa de Ley) (2024)</t>
  </si>
  <si>
    <t>PRESTACION LABORAL</t>
  </si>
  <si>
    <t>BENEFICIO DEFINIDO</t>
  </si>
  <si>
    <t>JR VALUACIONES ACTUARIALES, 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</si>
</sst>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3" fontId="0" fillId="0" borderId="14" xfId="1" applyFont="1" applyBorder="1" applyAlignment="1" applyProtection="1">
      <alignment horizontal="right" vertical="top"/>
      <protection locked="0"/>
    </xf>
    <xf numFmtId="43" fontId="0" fillId="0" borderId="14" xfId="1" applyFont="1" applyBorder="1" applyAlignment="1" applyProtection="1">
      <alignment horizontal="right" vertical="center"/>
      <protection locked="0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topLeftCell="A61" zoomScale="75" zoomScaleNormal="75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0" t="s">
        <v>0</v>
      </c>
      <c r="B1" s="161"/>
      <c r="C1" s="161"/>
      <c r="D1" s="161"/>
      <c r="E1" s="161"/>
      <c r="F1" s="162"/>
    </row>
    <row r="2" spans="1:6" ht="15" customHeight="1" x14ac:dyDescent="0.25">
      <c r="A2" s="110" t="s">
        <v>590</v>
      </c>
      <c r="B2" s="111"/>
      <c r="C2" s="111"/>
      <c r="D2" s="111"/>
      <c r="E2" s="111"/>
      <c r="F2" s="112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585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582</v>
      </c>
      <c r="C6" s="1" t="s">
        <v>583</v>
      </c>
      <c r="D6" s="42" t="s">
        <v>4</v>
      </c>
      <c r="E6" s="41" t="s">
        <v>582</v>
      </c>
      <c r="F6" s="1" t="s">
        <v>583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124866188.03999999</v>
      </c>
      <c r="C9" s="47">
        <f>SUM(C10:C16)</f>
        <v>95516096.569999993</v>
      </c>
      <c r="D9" s="46" t="s">
        <v>10</v>
      </c>
      <c r="E9" s="47">
        <f>SUM(E10:E18)</f>
        <v>7732384.1600000001</v>
      </c>
      <c r="F9" s="47">
        <f>SUM(F10:F18)</f>
        <v>12066430.32</v>
      </c>
    </row>
    <row r="10" spans="1:6" x14ac:dyDescent="0.25">
      <c r="A10" s="48" t="s">
        <v>11</v>
      </c>
      <c r="B10" s="47"/>
      <c r="C10" s="47"/>
      <c r="D10" s="48" t="s">
        <v>12</v>
      </c>
      <c r="E10" s="47">
        <v>21230.02</v>
      </c>
      <c r="F10" s="47">
        <v>21230.02</v>
      </c>
    </row>
    <row r="11" spans="1:6" x14ac:dyDescent="0.25">
      <c r="A11" s="48" t="s">
        <v>13</v>
      </c>
      <c r="B11" s="47">
        <v>16028217.08</v>
      </c>
      <c r="C11" s="47">
        <v>10277987.050000001</v>
      </c>
      <c r="D11" s="48" t="s">
        <v>14</v>
      </c>
      <c r="E11" s="47">
        <v>1206401.3999999999</v>
      </c>
      <c r="F11" s="47">
        <v>5952798.9800000004</v>
      </c>
    </row>
    <row r="12" spans="1:6" x14ac:dyDescent="0.25">
      <c r="A12" s="48" t="s">
        <v>15</v>
      </c>
      <c r="B12" s="47"/>
      <c r="C12" s="47"/>
      <c r="D12" s="48" t="s">
        <v>16</v>
      </c>
      <c r="E12" s="47">
        <v>1863278.19</v>
      </c>
      <c r="F12" s="47">
        <v>1807198.63</v>
      </c>
    </row>
    <row r="13" spans="1:6" x14ac:dyDescent="0.25">
      <c r="A13" s="48" t="s">
        <v>17</v>
      </c>
      <c r="B13" s="47">
        <v>108837970.95999999</v>
      </c>
      <c r="C13" s="47">
        <v>85238109.519999996</v>
      </c>
      <c r="D13" s="48" t="s">
        <v>18</v>
      </c>
      <c r="E13" s="47"/>
      <c r="F13" s="47"/>
    </row>
    <row r="14" spans="1:6" x14ac:dyDescent="0.25">
      <c r="A14" s="48" t="s">
        <v>19</v>
      </c>
      <c r="B14" s="47"/>
      <c r="C14" s="47"/>
      <c r="D14" s="48" t="s">
        <v>20</v>
      </c>
      <c r="E14" s="47">
        <v>112500</v>
      </c>
      <c r="F14" s="47">
        <v>-3000</v>
      </c>
    </row>
    <row r="15" spans="1:6" x14ac:dyDescent="0.25">
      <c r="A15" s="48" t="s">
        <v>21</v>
      </c>
      <c r="B15" s="47"/>
      <c r="C15" s="47"/>
      <c r="D15" s="48" t="s">
        <v>22</v>
      </c>
      <c r="E15" s="47"/>
      <c r="F15" s="47"/>
    </row>
    <row r="16" spans="1:6" x14ac:dyDescent="0.25">
      <c r="A16" s="48" t="s">
        <v>23</v>
      </c>
      <c r="B16" s="47"/>
      <c r="C16" s="47"/>
      <c r="D16" s="48" t="s">
        <v>24</v>
      </c>
      <c r="E16" s="47">
        <v>3723265.52</v>
      </c>
      <c r="F16" s="47">
        <v>3709335.51</v>
      </c>
    </row>
    <row r="17" spans="1:6" x14ac:dyDescent="0.25">
      <c r="A17" s="46" t="s">
        <v>25</v>
      </c>
      <c r="B17" s="47">
        <f>SUM(B18:B24)</f>
        <v>336474.3</v>
      </c>
      <c r="C17" s="47">
        <f>SUM(C18:C24)</f>
        <v>682769.97000000009</v>
      </c>
      <c r="D17" s="48" t="s">
        <v>26</v>
      </c>
      <c r="E17" s="47"/>
      <c r="F17" s="47"/>
    </row>
    <row r="18" spans="1:6" x14ac:dyDescent="0.25">
      <c r="A18" s="48" t="s">
        <v>27</v>
      </c>
      <c r="B18" s="47"/>
      <c r="C18" s="47"/>
      <c r="D18" s="48" t="s">
        <v>28</v>
      </c>
      <c r="E18" s="47">
        <v>805709.03</v>
      </c>
      <c r="F18" s="47">
        <v>578867.18000000005</v>
      </c>
    </row>
    <row r="19" spans="1:6" x14ac:dyDescent="0.25">
      <c r="A19" s="48" t="s">
        <v>29</v>
      </c>
      <c r="B19" s="47">
        <v>185479.57</v>
      </c>
      <c r="C19" s="47">
        <v>541982.42000000004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47">
        <v>5500</v>
      </c>
      <c r="C20" s="47">
        <v>5500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40000</v>
      </c>
      <c r="C22" s="47">
        <v>25000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/>
      <c r="C23" s="47"/>
      <c r="D23" s="46" t="s">
        <v>38</v>
      </c>
      <c r="E23" s="47">
        <f>SUM(E24:E25)</f>
        <v>0</v>
      </c>
      <c r="F23" s="47">
        <f>SUM(F24:F25)</f>
        <v>0</v>
      </c>
    </row>
    <row r="24" spans="1:6" x14ac:dyDescent="0.25">
      <c r="A24" s="48" t="s">
        <v>39</v>
      </c>
      <c r="B24" s="47">
        <v>105494.73</v>
      </c>
      <c r="C24" s="47">
        <v>110287.55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13390094.370000001</v>
      </c>
      <c r="C25" s="47">
        <f>SUM(C26:C30)</f>
        <v>48460666.609999999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759.4</v>
      </c>
      <c r="C26" s="47">
        <v>10969.62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/>
      <c r="C27" s="47"/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/>
      <c r="C28" s="47"/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13389334.970000001</v>
      </c>
      <c r="C29" s="47">
        <v>48449696.990000002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/>
      <c r="C30" s="47"/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/>
      <c r="F32" s="47"/>
    </row>
    <row r="33" spans="1:6" ht="14.45" customHeight="1" x14ac:dyDescent="0.25">
      <c r="A33" s="48" t="s">
        <v>57</v>
      </c>
      <c r="B33" s="47"/>
      <c r="C33" s="47"/>
      <c r="D33" s="48" t="s">
        <v>58</v>
      </c>
      <c r="E33" s="47"/>
      <c r="F33" s="47"/>
    </row>
    <row r="34" spans="1:6" ht="14.45" customHeight="1" x14ac:dyDescent="0.25">
      <c r="A34" s="48" t="s">
        <v>59</v>
      </c>
      <c r="B34" s="47"/>
      <c r="C34" s="47"/>
      <c r="D34" s="48" t="s">
        <v>60</v>
      </c>
      <c r="E34" s="47"/>
      <c r="F34" s="47"/>
    </row>
    <row r="35" spans="1:6" ht="14.45" customHeight="1" x14ac:dyDescent="0.25">
      <c r="A35" s="48" t="s">
        <v>61</v>
      </c>
      <c r="B35" s="47"/>
      <c r="C35" s="47"/>
      <c r="D35" s="48" t="s">
        <v>62</v>
      </c>
      <c r="E35" s="47"/>
      <c r="F35" s="47"/>
    </row>
    <row r="36" spans="1:6" ht="14.45" customHeight="1" x14ac:dyDescent="0.25">
      <c r="A36" s="48" t="s">
        <v>63</v>
      </c>
      <c r="B36" s="47"/>
      <c r="C36" s="47"/>
      <c r="D36" s="48" t="s">
        <v>64</v>
      </c>
      <c r="E36" s="47"/>
      <c r="F36" s="47"/>
    </row>
    <row r="37" spans="1:6" ht="14.45" customHeight="1" x14ac:dyDescent="0.25">
      <c r="A37" s="46" t="s">
        <v>65</v>
      </c>
      <c r="B37" s="47">
        <v>0</v>
      </c>
      <c r="C37" s="47">
        <v>0</v>
      </c>
      <c r="D37" s="48" t="s">
        <v>66</v>
      </c>
      <c r="E37" s="47"/>
      <c r="F37" s="47"/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/>
      <c r="C42" s="47"/>
      <c r="D42" s="46" t="s">
        <v>76</v>
      </c>
      <c r="E42" s="47">
        <f>SUM(E43:E45)</f>
        <v>-2.98</v>
      </c>
      <c r="F42" s="47">
        <f>SUM(F43:F45)</f>
        <v>-2.98</v>
      </c>
    </row>
    <row r="43" spans="1:6" x14ac:dyDescent="0.25">
      <c r="A43" s="48" t="s">
        <v>77</v>
      </c>
      <c r="B43" s="47"/>
      <c r="C43" s="47"/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/>
      <c r="C44" s="47"/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/>
      <c r="C45" s="47"/>
      <c r="D45" s="48" t="s">
        <v>82</v>
      </c>
      <c r="E45" s="47">
        <v>-2.98</v>
      </c>
      <c r="F45" s="47">
        <v>-2.98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138592756.70999998</v>
      </c>
      <c r="C47" s="4">
        <f>C9+C17+C25+C31+C37+C38+C41</f>
        <v>144659533.14999998</v>
      </c>
      <c r="D47" s="2" t="s">
        <v>84</v>
      </c>
      <c r="E47" s="4">
        <f>E9+E19+E23+E26+E27+E31+E38+E42</f>
        <v>7732381.1799999997</v>
      </c>
      <c r="F47" s="4">
        <f>F9+F19+F23+F26+F27+F31+F38+F42</f>
        <v>12066427.34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25">
      <c r="A52" s="46" t="s">
        <v>91</v>
      </c>
      <c r="B52" s="47">
        <v>219653522.59</v>
      </c>
      <c r="C52" s="47">
        <v>152016280.91999999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47">
        <v>55777509.420000002</v>
      </c>
      <c r="C53" s="47">
        <v>55620039.049999997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47">
        <v>5640189.46</v>
      </c>
      <c r="C54" s="47">
        <v>5640189.46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47">
        <v>-65490210.969999999</v>
      </c>
      <c r="C55" s="47">
        <v>-65490210.969999999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745601.53</v>
      </c>
      <c r="C56" s="47">
        <v>745601.53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E57+E47</f>
        <v>7732381.1799999997</v>
      </c>
      <c r="F59" s="4">
        <f>F57+F47</f>
        <v>12066427.34</v>
      </c>
    </row>
    <row r="60" spans="1:6" x14ac:dyDescent="0.25">
      <c r="A60" s="3" t="s">
        <v>104</v>
      </c>
      <c r="B60" s="4">
        <f>SUM(B50:B58)</f>
        <v>216326612.02999997</v>
      </c>
      <c r="C60" s="4">
        <f>SUM(C50:C58)</f>
        <v>148531899.98999998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B47+B60</f>
        <v>354919368.73999995</v>
      </c>
      <c r="C62" s="4">
        <f>C47+C60</f>
        <v>293191433.13999999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87785759.700000003</v>
      </c>
      <c r="F63" s="47">
        <f>SUM(F64:F66)</f>
        <v>87785759.700000003</v>
      </c>
    </row>
    <row r="64" spans="1:6" x14ac:dyDescent="0.25">
      <c r="A64" s="45"/>
      <c r="B64" s="45"/>
      <c r="C64" s="45"/>
      <c r="D64" s="46" t="s">
        <v>108</v>
      </c>
      <c r="E64" s="47">
        <v>82188557.620000005</v>
      </c>
      <c r="F64" s="47">
        <v>82188557.620000005</v>
      </c>
    </row>
    <row r="65" spans="1:6" x14ac:dyDescent="0.25">
      <c r="A65" s="45"/>
      <c r="B65" s="45"/>
      <c r="C65" s="45"/>
      <c r="D65" s="50" t="s">
        <v>109</v>
      </c>
      <c r="E65" s="47">
        <v>5597202.0800000001</v>
      </c>
      <c r="F65" s="47">
        <v>5597202.0800000001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259401227.86000001</v>
      </c>
      <c r="F68" s="47">
        <f>SUM(F69:F73)</f>
        <v>193339246.09999999</v>
      </c>
    </row>
    <row r="69" spans="1:6" x14ac:dyDescent="0.25">
      <c r="A69" s="53"/>
      <c r="B69" s="45"/>
      <c r="C69" s="45"/>
      <c r="D69" s="46" t="s">
        <v>112</v>
      </c>
      <c r="E69" s="47">
        <v>66580377.450000003</v>
      </c>
      <c r="F69" s="47">
        <v>65957196.979999997</v>
      </c>
    </row>
    <row r="70" spans="1:6" x14ac:dyDescent="0.25">
      <c r="A70" s="53"/>
      <c r="B70" s="45"/>
      <c r="C70" s="45"/>
      <c r="D70" s="46" t="s">
        <v>113</v>
      </c>
      <c r="E70" s="47">
        <v>193831850.41</v>
      </c>
      <c r="F70" s="47">
        <v>128393049.12</v>
      </c>
    </row>
    <row r="71" spans="1:6" x14ac:dyDescent="0.25">
      <c r="A71" s="53"/>
      <c r="B71" s="45"/>
      <c r="C71" s="45"/>
      <c r="D71" s="46" t="s">
        <v>114</v>
      </c>
      <c r="E71" s="47">
        <v>-1011000</v>
      </c>
      <c r="F71" s="47">
        <v>-1011000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SUM(E76:E77)</f>
        <v>0</v>
      </c>
      <c r="F75" s="47">
        <f>SUM(F76:F77)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347186987.56</v>
      </c>
      <c r="F79" s="4">
        <f>F63+F68+F75</f>
        <v>281125005.80000001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354919368.74000001</v>
      </c>
      <c r="F81" s="4">
        <f>F59+F79</f>
        <v>293191433.13999999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4" zoomScale="75" zoomScaleNormal="75" workbookViewId="0">
      <selection activeCell="C31" sqref="C3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439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URIANGATO GTO</v>
      </c>
      <c r="B2" s="182"/>
      <c r="C2" s="182"/>
      <c r="D2" s="182"/>
      <c r="E2" s="182"/>
      <c r="F2" s="182"/>
      <c r="G2" s="183"/>
    </row>
    <row r="3" spans="1:7" x14ac:dyDescent="0.25">
      <c r="A3" s="178" t="s">
        <v>440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441</v>
      </c>
      <c r="B5" s="173"/>
      <c r="C5" s="173"/>
      <c r="D5" s="173"/>
      <c r="E5" s="173"/>
      <c r="F5" s="173"/>
      <c r="G5" s="174"/>
    </row>
    <row r="6" spans="1:7" ht="30" x14ac:dyDescent="0.25">
      <c r="A6" s="139" t="s">
        <v>570</v>
      </c>
      <c r="B6" s="7" t="s">
        <v>626</v>
      </c>
      <c r="C6" s="33" t="s">
        <v>625</v>
      </c>
      <c r="D6" s="33" t="s">
        <v>550</v>
      </c>
      <c r="E6" s="33" t="s">
        <v>551</v>
      </c>
      <c r="F6" s="33" t="s">
        <v>552</v>
      </c>
      <c r="G6" s="33" t="s">
        <v>553</v>
      </c>
    </row>
    <row r="7" spans="1:7" ht="15.75" customHeight="1" x14ac:dyDescent="0.25">
      <c r="A7" s="26" t="s">
        <v>554</v>
      </c>
      <c r="B7" s="119">
        <f>SUM(B8:B19)</f>
        <v>195796831.08000001</v>
      </c>
      <c r="C7" s="119">
        <f t="shared" ref="C7:G7" si="0">SUM(C8:C19)</f>
        <v>200800685.75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555</v>
      </c>
      <c r="B8" s="75">
        <v>27247181.34</v>
      </c>
      <c r="C8" s="75">
        <v>28337068.59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556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479</v>
      </c>
      <c r="B10" s="75">
        <v>1163984.55</v>
      </c>
      <c r="C10" s="75">
        <v>1210543.93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480</v>
      </c>
      <c r="B11" s="75">
        <v>21488046.260000002</v>
      </c>
      <c r="C11" s="75">
        <v>22347568.109999999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557</v>
      </c>
      <c r="B12" s="75">
        <v>2783607.14</v>
      </c>
      <c r="C12" s="75">
        <v>2894951.43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558</v>
      </c>
      <c r="B13" s="75">
        <v>1713082.92</v>
      </c>
      <c r="C13" s="75">
        <v>1781606.24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483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484</v>
      </c>
      <c r="B15" s="75">
        <v>139590337.77000001</v>
      </c>
      <c r="C15" s="75">
        <v>142382144.53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559</v>
      </c>
      <c r="B16" s="75">
        <v>1440986.54</v>
      </c>
      <c r="C16" s="75">
        <v>1469806.27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486</v>
      </c>
      <c r="B17" s="75">
        <v>369604.56</v>
      </c>
      <c r="C17" s="75">
        <v>376996.65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560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569</v>
      </c>
      <c r="B20" s="75"/>
      <c r="C20" s="75"/>
      <c r="D20" s="75"/>
      <c r="E20" s="75"/>
      <c r="F20" s="75"/>
      <c r="G20" s="75"/>
    </row>
    <row r="21" spans="1:7" x14ac:dyDescent="0.25">
      <c r="A21" s="3" t="s">
        <v>562</v>
      </c>
      <c r="B21" s="119">
        <f>SUM(B22:B26)</f>
        <v>74391891.239999995</v>
      </c>
      <c r="C21" s="119">
        <f t="shared" ref="C21:G21" si="1">SUM(C22:C26)</f>
        <v>75879729.060000002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563</v>
      </c>
      <c r="B22" s="76">
        <v>74391891.239999995</v>
      </c>
      <c r="C22" s="76">
        <v>75879729.060000002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564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492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565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569</v>
      </c>
      <c r="B27" s="76"/>
      <c r="C27" s="76"/>
      <c r="D27" s="76"/>
      <c r="E27" s="76"/>
      <c r="F27" s="76"/>
      <c r="G27" s="76"/>
    </row>
    <row r="28" spans="1:7" x14ac:dyDescent="0.25">
      <c r="A28" s="3" t="s">
        <v>566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567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569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568</v>
      </c>
      <c r="B31" s="119">
        <f>B21+B7+B28</f>
        <v>270188722.31999999</v>
      </c>
      <c r="C31" s="119">
        <f t="shared" ref="C31:G31" si="3">C21+C7+C28</f>
        <v>276680414.81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1 D8:G19 B23:G31 D22:G2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B7" sqref="B7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458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URIANGATO GTO</v>
      </c>
      <c r="B2" s="182"/>
      <c r="C2" s="182"/>
      <c r="D2" s="182"/>
      <c r="E2" s="182"/>
      <c r="F2" s="182"/>
      <c r="G2" s="183"/>
    </row>
    <row r="3" spans="1:7" x14ac:dyDescent="0.25">
      <c r="A3" s="178" t="s">
        <v>459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x14ac:dyDescent="0.25">
      <c r="A5" s="172" t="s">
        <v>441</v>
      </c>
      <c r="B5" s="173"/>
      <c r="C5" s="173"/>
      <c r="D5" s="173"/>
      <c r="E5" s="173"/>
      <c r="F5" s="173"/>
      <c r="G5" s="174"/>
    </row>
    <row r="6" spans="1:7" ht="45" x14ac:dyDescent="0.25">
      <c r="A6" s="139" t="s">
        <v>570</v>
      </c>
      <c r="B6" s="7" t="s">
        <v>629</v>
      </c>
      <c r="C6" s="33" t="s">
        <v>625</v>
      </c>
      <c r="D6" s="33" t="s">
        <v>550</v>
      </c>
      <c r="E6" s="33" t="s">
        <v>551</v>
      </c>
      <c r="F6" s="33" t="s">
        <v>552</v>
      </c>
      <c r="G6" s="33" t="s">
        <v>553</v>
      </c>
    </row>
    <row r="7" spans="1:7" ht="15.75" customHeight="1" x14ac:dyDescent="0.25">
      <c r="A7" s="26" t="s">
        <v>461</v>
      </c>
      <c r="B7" s="119">
        <f t="shared" ref="B7:G7" si="0">SUM(B8:B16)</f>
        <v>195796831.08000001</v>
      </c>
      <c r="C7" s="119">
        <f t="shared" si="0"/>
        <v>200800685.75000003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571</v>
      </c>
      <c r="B8" s="75">
        <v>86272557.870000005</v>
      </c>
      <c r="C8" s="75">
        <v>88723460.180000007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572</v>
      </c>
      <c r="B9" s="75">
        <v>19555909.399999999</v>
      </c>
      <c r="C9" s="75">
        <v>20338145.780000001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464</v>
      </c>
      <c r="B10" s="75">
        <v>46280987.189999998</v>
      </c>
      <c r="C10" s="75">
        <v>47132226.68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465</v>
      </c>
      <c r="B11" s="75">
        <v>35548748.93</v>
      </c>
      <c r="C11" s="75">
        <v>35970698.890000001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573</v>
      </c>
      <c r="B12" s="75">
        <v>1447501.7</v>
      </c>
      <c r="C12" s="75">
        <v>1505401.77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467</v>
      </c>
      <c r="B13" s="75">
        <v>6691125.9900000021</v>
      </c>
      <c r="C13" s="75">
        <v>7130752.4500000002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468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469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470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471</v>
      </c>
      <c r="B18" s="119">
        <f>SUM(B19:B27)</f>
        <v>74391891.24000001</v>
      </c>
      <c r="C18" s="119">
        <f t="shared" ref="C18:G18" si="1">SUM(C19:C27)</f>
        <v>75879729.060200006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571</v>
      </c>
      <c r="B19" s="76">
        <v>43521743.490000002</v>
      </c>
      <c r="C19" s="76">
        <v>44392178.350000001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572</v>
      </c>
      <c r="B20" s="76">
        <v>4227712.78</v>
      </c>
      <c r="C20" s="76">
        <v>4312267.04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464</v>
      </c>
      <c r="B21" s="76">
        <v>1904999.96</v>
      </c>
      <c r="C21" s="76">
        <v>1943099.96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465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573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467</v>
      </c>
      <c r="B24" s="76">
        <v>24737435.009999998</v>
      </c>
      <c r="C24" s="76">
        <v>25232183.710199997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472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569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473</v>
      </c>
      <c r="B29" s="119">
        <f>B18+B7</f>
        <v>270188722.32000005</v>
      </c>
      <c r="C29" s="119">
        <f t="shared" ref="C29:G29" si="2">C18+C7</f>
        <v>276680414.81020004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18 B29:G29 B14:G16 E9:G13 E8:G8 B22:B23 D19:G19 D20:G20 D21:G21 B25:G26 D24:G24 D22:G23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G23" sqref="G2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474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URIANGATO GTO</v>
      </c>
      <c r="B2" s="182"/>
      <c r="C2" s="182"/>
      <c r="D2" s="182"/>
      <c r="E2" s="182"/>
      <c r="F2" s="182"/>
      <c r="G2" s="183"/>
    </row>
    <row r="3" spans="1:7" x14ac:dyDescent="0.25">
      <c r="A3" s="178" t="s">
        <v>475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442</v>
      </c>
      <c r="B5" s="7" t="s">
        <v>574</v>
      </c>
      <c r="C5" s="33" t="s">
        <v>575</v>
      </c>
      <c r="D5" s="33" t="s">
        <v>576</v>
      </c>
      <c r="E5" s="33" t="s">
        <v>577</v>
      </c>
      <c r="F5" s="33" t="s">
        <v>628</v>
      </c>
      <c r="G5" s="33" t="s">
        <v>627</v>
      </c>
    </row>
    <row r="6" spans="1:7" ht="15.75" customHeight="1" x14ac:dyDescent="0.25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234923758.51000002</v>
      </c>
      <c r="G6" s="119">
        <f t="shared" si="0"/>
        <v>209278650.20999998</v>
      </c>
    </row>
    <row r="7" spans="1:7" x14ac:dyDescent="0.25">
      <c r="A7" s="58" t="s">
        <v>555</v>
      </c>
      <c r="B7" s="75">
        <v>0</v>
      </c>
      <c r="C7" s="75">
        <v>0</v>
      </c>
      <c r="D7" s="75">
        <v>0</v>
      </c>
      <c r="E7" s="75">
        <v>0</v>
      </c>
      <c r="F7" s="75">
        <v>27053007.23</v>
      </c>
      <c r="G7" s="75">
        <v>27247181.339999992</v>
      </c>
    </row>
    <row r="8" spans="1:7" ht="15.75" customHeight="1" x14ac:dyDescent="0.25">
      <c r="A8" s="58" t="s">
        <v>556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1037063.94</v>
      </c>
      <c r="G9" s="75">
        <v>1163984.55</v>
      </c>
    </row>
    <row r="10" spans="1:7" x14ac:dyDescent="0.25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21944754.449999999</v>
      </c>
      <c r="G10" s="75">
        <v>21488046.259999998</v>
      </c>
    </row>
    <row r="11" spans="1:7" x14ac:dyDescent="0.25">
      <c r="A11" s="58" t="s">
        <v>557</v>
      </c>
      <c r="B11" s="75">
        <v>0</v>
      </c>
      <c r="C11" s="75">
        <v>0</v>
      </c>
      <c r="D11" s="75">
        <v>0</v>
      </c>
      <c r="E11" s="75">
        <v>0</v>
      </c>
      <c r="F11" s="75">
        <v>7469552.1899999995</v>
      </c>
      <c r="G11" s="75">
        <v>2783607.14</v>
      </c>
    </row>
    <row r="12" spans="1:7" x14ac:dyDescent="0.25">
      <c r="A12" s="58" t="s">
        <v>558</v>
      </c>
      <c r="B12" s="75">
        <v>0</v>
      </c>
      <c r="C12" s="75">
        <v>0</v>
      </c>
      <c r="D12" s="75">
        <v>0</v>
      </c>
      <c r="E12" s="75">
        <v>0</v>
      </c>
      <c r="F12" s="75">
        <v>2551687.3400000003</v>
      </c>
      <c r="G12" s="75">
        <v>1713082.92</v>
      </c>
    </row>
    <row r="13" spans="1:7" x14ac:dyDescent="0.25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145866343.37</v>
      </c>
      <c r="G14" s="75">
        <v>147219537.99999997</v>
      </c>
    </row>
    <row r="15" spans="1:7" x14ac:dyDescent="0.25">
      <c r="A15" s="58" t="s">
        <v>559</v>
      </c>
      <c r="B15" s="75">
        <v>0</v>
      </c>
      <c r="C15" s="75">
        <v>0</v>
      </c>
      <c r="D15" s="75">
        <v>0</v>
      </c>
      <c r="E15" s="75">
        <v>0</v>
      </c>
      <c r="F15" s="75">
        <v>3001349.9899999998</v>
      </c>
      <c r="G15" s="75">
        <v>2663210</v>
      </c>
    </row>
    <row r="16" spans="1:7" x14ac:dyDescent="0.25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560</v>
      </c>
      <c r="B17" s="75">
        <v>0</v>
      </c>
      <c r="C17" s="75">
        <v>0</v>
      </c>
      <c r="D17" s="75">
        <v>0</v>
      </c>
      <c r="E17" s="75">
        <v>0</v>
      </c>
      <c r="F17" s="75">
        <v>26000000</v>
      </c>
      <c r="G17" s="75">
        <v>5000000</v>
      </c>
    </row>
    <row r="18" spans="1:7" x14ac:dyDescent="0.25">
      <c r="A18" s="92" t="s">
        <v>561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117375333.88999999</v>
      </c>
      <c r="G20" s="119">
        <f t="shared" si="1"/>
        <v>132759785.49000001</v>
      </c>
    </row>
    <row r="21" spans="1:7" x14ac:dyDescent="0.25">
      <c r="A21" s="58" t="s">
        <v>563</v>
      </c>
      <c r="B21" s="76">
        <v>0</v>
      </c>
      <c r="C21" s="76">
        <v>0</v>
      </c>
      <c r="D21" s="76">
        <v>0</v>
      </c>
      <c r="E21" s="76">
        <v>0</v>
      </c>
      <c r="F21" s="76">
        <v>81963936.640000001</v>
      </c>
      <c r="G21" s="76">
        <v>81300000</v>
      </c>
    </row>
    <row r="22" spans="1:7" x14ac:dyDescent="0.25">
      <c r="A22" s="58" t="s">
        <v>564</v>
      </c>
      <c r="B22" s="76">
        <v>0</v>
      </c>
      <c r="C22" s="76">
        <v>0</v>
      </c>
      <c r="D22" s="76">
        <v>0</v>
      </c>
      <c r="E22" s="76">
        <v>0</v>
      </c>
      <c r="F22" s="76">
        <v>35411397.249999993</v>
      </c>
      <c r="G22" s="76">
        <v>51459785.490000002</v>
      </c>
    </row>
    <row r="23" spans="1:7" x14ac:dyDescent="0.25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565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352299092.39999998</v>
      </c>
      <c r="G30" s="119">
        <f t="shared" si="3"/>
        <v>342038435.69999999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580</v>
      </c>
    </row>
    <row r="39" spans="1:7" x14ac:dyDescent="0.25">
      <c r="A39" t="s">
        <v>581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8:G8 B7:E7 B13:G13 B10:E10 B9:E9 B11:E12 B16:G16 B15:E15 B23:G30 B22:E22 B14:E14 B21:E21 B18:G20 B17:E17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6" sqref="F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9" t="s">
        <v>499</v>
      </c>
      <c r="B1" s="161"/>
      <c r="C1" s="161"/>
      <c r="D1" s="161"/>
      <c r="E1" s="161"/>
      <c r="F1" s="161"/>
      <c r="G1" s="162"/>
    </row>
    <row r="2" spans="1:7" x14ac:dyDescent="0.25">
      <c r="A2" s="181" t="str">
        <f>'Formato 1'!A2</f>
        <v>MUNICIPIO DE URIANGATO GTO</v>
      </c>
      <c r="B2" s="182"/>
      <c r="C2" s="182"/>
      <c r="D2" s="182"/>
      <c r="E2" s="182"/>
      <c r="F2" s="182"/>
      <c r="G2" s="183"/>
    </row>
    <row r="3" spans="1:7" x14ac:dyDescent="0.25">
      <c r="A3" s="178" t="s">
        <v>500</v>
      </c>
      <c r="B3" s="179"/>
      <c r="C3" s="179"/>
      <c r="D3" s="179"/>
      <c r="E3" s="179"/>
      <c r="F3" s="179"/>
      <c r="G3" s="180"/>
    </row>
    <row r="4" spans="1:7" x14ac:dyDescent="0.25">
      <c r="A4" s="178" t="s">
        <v>2</v>
      </c>
      <c r="B4" s="179"/>
      <c r="C4" s="179"/>
      <c r="D4" s="179"/>
      <c r="E4" s="179"/>
      <c r="F4" s="179"/>
      <c r="G4" s="180"/>
    </row>
    <row r="5" spans="1:7" ht="30" x14ac:dyDescent="0.25">
      <c r="A5" s="139" t="s">
        <v>442</v>
      </c>
      <c r="B5" s="7" t="s">
        <v>574</v>
      </c>
      <c r="C5" s="33" t="s">
        <v>575</v>
      </c>
      <c r="D5" s="33" t="s">
        <v>576</v>
      </c>
      <c r="E5" s="33" t="s">
        <v>577</v>
      </c>
      <c r="F5" s="33" t="s">
        <v>628</v>
      </c>
      <c r="G5" s="33" t="s">
        <v>627</v>
      </c>
    </row>
    <row r="6" spans="1:7" ht="15.75" customHeight="1" x14ac:dyDescent="0.25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224259380.51000002</v>
      </c>
      <c r="G6" s="119">
        <f t="shared" si="0"/>
        <v>404798241.35000002</v>
      </c>
    </row>
    <row r="7" spans="1:7" x14ac:dyDescent="0.25">
      <c r="A7" s="58" t="s">
        <v>571</v>
      </c>
      <c r="B7" s="75">
        <v>0</v>
      </c>
      <c r="C7" s="75">
        <v>0</v>
      </c>
      <c r="D7" s="75">
        <v>0</v>
      </c>
      <c r="E7" s="75">
        <v>0</v>
      </c>
      <c r="F7" s="75">
        <v>66408919.189999998</v>
      </c>
      <c r="G7" s="75">
        <v>87616775.370000005</v>
      </c>
    </row>
    <row r="8" spans="1:7" ht="15.75" customHeight="1" x14ac:dyDescent="0.25">
      <c r="A8" s="58" t="s">
        <v>572</v>
      </c>
      <c r="B8" s="75">
        <v>0</v>
      </c>
      <c r="C8" s="75">
        <v>0</v>
      </c>
      <c r="D8" s="75">
        <v>0</v>
      </c>
      <c r="E8" s="75">
        <v>0</v>
      </c>
      <c r="F8" s="75">
        <v>19393450.440000001</v>
      </c>
      <c r="G8" s="75">
        <v>20375159.399999999</v>
      </c>
    </row>
    <row r="9" spans="1:7" x14ac:dyDescent="0.25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48499975.609999999</v>
      </c>
      <c r="G9" s="75">
        <v>48683258.659999996</v>
      </c>
    </row>
    <row r="10" spans="1:7" x14ac:dyDescent="0.25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53973651.119999997</v>
      </c>
      <c r="G10" s="75">
        <v>61338182.299999997</v>
      </c>
    </row>
    <row r="11" spans="1:7" x14ac:dyDescent="0.25">
      <c r="A11" s="58" t="s">
        <v>573</v>
      </c>
      <c r="B11" s="75">
        <v>0</v>
      </c>
      <c r="C11" s="75">
        <v>0</v>
      </c>
      <c r="D11" s="75">
        <v>0</v>
      </c>
      <c r="E11" s="75">
        <v>0</v>
      </c>
      <c r="F11" s="75">
        <v>752456.46</v>
      </c>
      <c r="G11" s="75">
        <v>6027491.7000000002</v>
      </c>
    </row>
    <row r="12" spans="1:7" x14ac:dyDescent="0.25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35230927.68999999</v>
      </c>
      <c r="G12" s="75">
        <v>180757373.92000002</v>
      </c>
    </row>
    <row r="13" spans="1:7" x14ac:dyDescent="0.25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81694821.789999992</v>
      </c>
      <c r="G17" s="119">
        <f t="shared" si="1"/>
        <v>74391891.24000001</v>
      </c>
    </row>
    <row r="18" spans="1:7" x14ac:dyDescent="0.25">
      <c r="A18" s="58" t="s">
        <v>571</v>
      </c>
      <c r="B18" s="76">
        <v>0</v>
      </c>
      <c r="C18" s="76">
        <v>0</v>
      </c>
      <c r="D18" s="76">
        <v>0</v>
      </c>
      <c r="E18" s="76">
        <v>0</v>
      </c>
      <c r="F18" s="76">
        <v>34301232.079999998</v>
      </c>
      <c r="G18" s="76">
        <v>43521743.490000002</v>
      </c>
    </row>
    <row r="19" spans="1:7" x14ac:dyDescent="0.25">
      <c r="A19" s="58" t="s">
        <v>572</v>
      </c>
      <c r="B19" s="76">
        <v>0</v>
      </c>
      <c r="C19" s="76">
        <v>0</v>
      </c>
      <c r="D19" s="76">
        <v>0</v>
      </c>
      <c r="E19" s="76">
        <v>0</v>
      </c>
      <c r="F19" s="76">
        <v>4391510.84</v>
      </c>
      <c r="G19" s="76">
        <v>4227712.78</v>
      </c>
    </row>
    <row r="20" spans="1:7" x14ac:dyDescent="0.25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1063882.44</v>
      </c>
      <c r="G20" s="76">
        <v>1904999.96</v>
      </c>
    </row>
    <row r="21" spans="1:7" x14ac:dyDescent="0.25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4898475.6100000003</v>
      </c>
      <c r="G21" s="76">
        <v>0</v>
      </c>
    </row>
    <row r="22" spans="1:7" x14ac:dyDescent="0.25">
      <c r="A22" s="59" t="s">
        <v>573</v>
      </c>
      <c r="B22" s="76">
        <v>0</v>
      </c>
      <c r="C22" s="76">
        <v>0</v>
      </c>
      <c r="D22" s="76">
        <v>0</v>
      </c>
      <c r="E22" s="76">
        <v>0</v>
      </c>
      <c r="F22" s="76">
        <v>1486323.94</v>
      </c>
      <c r="G22" s="76">
        <v>0</v>
      </c>
    </row>
    <row r="23" spans="1:7" x14ac:dyDescent="0.25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35553396.880000003</v>
      </c>
      <c r="G23" s="76">
        <v>24737435.009999998</v>
      </c>
    </row>
    <row r="24" spans="1:7" x14ac:dyDescent="0.25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569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305954202.30000001</v>
      </c>
      <c r="G28" s="119">
        <f t="shared" si="2"/>
        <v>479190132.59000003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578</v>
      </c>
    </row>
    <row r="32" spans="1:7" x14ac:dyDescent="0.25">
      <c r="A32" t="s">
        <v>579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3:G17 B8:D12 B24:G28 B23:E23 B7:D7 B18:E18 B19:E19 B20:E20 B21:E21 B22:E2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B67" sqref="B6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9" t="s">
        <v>503</v>
      </c>
      <c r="B1" s="161"/>
      <c r="C1" s="161"/>
      <c r="D1" s="161"/>
      <c r="E1" s="161"/>
      <c r="F1" s="161"/>
    </row>
    <row r="2" spans="1:6" x14ac:dyDescent="0.25">
      <c r="A2" s="181" t="str">
        <f>'Formato 1'!A2</f>
        <v>MUNICIPIO DE URIANGATO GTO</v>
      </c>
      <c r="B2" s="182"/>
      <c r="C2" s="182"/>
      <c r="D2" s="182"/>
      <c r="E2" s="182"/>
      <c r="F2" s="183"/>
    </row>
    <row r="3" spans="1:6" x14ac:dyDescent="0.25">
      <c r="A3" s="178" t="s">
        <v>504</v>
      </c>
      <c r="B3" s="179"/>
      <c r="C3" s="179"/>
      <c r="D3" s="179"/>
      <c r="E3" s="179"/>
      <c r="F3" s="180"/>
    </row>
    <row r="4" spans="1:6" ht="30" x14ac:dyDescent="0.25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25">
      <c r="A5" s="143" t="s">
        <v>510</v>
      </c>
      <c r="B5" s="148"/>
      <c r="C5" s="148"/>
      <c r="D5" s="148"/>
      <c r="E5" s="148"/>
      <c r="F5" s="148"/>
    </row>
    <row r="6" spans="1:6" ht="30" x14ac:dyDescent="0.25">
      <c r="A6" s="146" t="s">
        <v>511</v>
      </c>
      <c r="B6" s="145" t="s">
        <v>630</v>
      </c>
      <c r="C6" s="145"/>
      <c r="D6" s="145"/>
      <c r="E6" s="145"/>
      <c r="F6" s="145"/>
    </row>
    <row r="7" spans="1:6" ht="15.75" customHeight="1" x14ac:dyDescent="0.25">
      <c r="A7" s="146" t="s">
        <v>512</v>
      </c>
      <c r="B7" s="145" t="s">
        <v>631</v>
      </c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513</v>
      </c>
      <c r="B9" s="145"/>
      <c r="C9" s="145"/>
      <c r="D9" s="145"/>
      <c r="E9" s="145"/>
      <c r="F9" s="145"/>
    </row>
    <row r="10" spans="1:6" x14ac:dyDescent="0.25">
      <c r="A10" s="146" t="s">
        <v>514</v>
      </c>
      <c r="B10" s="197">
        <v>528</v>
      </c>
      <c r="C10" s="155"/>
      <c r="D10" s="155"/>
      <c r="E10" s="155"/>
      <c r="F10" s="155"/>
    </row>
    <row r="11" spans="1:6" x14ac:dyDescent="0.25">
      <c r="A11" s="67" t="s">
        <v>515</v>
      </c>
      <c r="B11" s="197">
        <v>76</v>
      </c>
      <c r="C11" s="155"/>
      <c r="D11" s="155"/>
      <c r="E11" s="155"/>
      <c r="F11" s="155"/>
    </row>
    <row r="12" spans="1:6" x14ac:dyDescent="0.25">
      <c r="A12" s="67" t="s">
        <v>516</v>
      </c>
      <c r="B12" s="197">
        <v>18</v>
      </c>
      <c r="C12" s="155"/>
      <c r="D12" s="155"/>
      <c r="E12" s="155"/>
      <c r="F12" s="155"/>
    </row>
    <row r="13" spans="1:6" x14ac:dyDescent="0.25">
      <c r="A13" s="67" t="s">
        <v>517</v>
      </c>
      <c r="B13" s="197">
        <v>42.48</v>
      </c>
      <c r="C13" s="155"/>
      <c r="D13" s="155"/>
      <c r="E13" s="155"/>
      <c r="F13" s="155"/>
    </row>
    <row r="14" spans="1:6" x14ac:dyDescent="0.25">
      <c r="A14" s="146" t="s">
        <v>518</v>
      </c>
      <c r="B14" s="155">
        <v>31</v>
      </c>
      <c r="C14" s="155"/>
      <c r="D14" s="155"/>
      <c r="E14" s="155"/>
      <c r="F14" s="155"/>
    </row>
    <row r="15" spans="1:6" x14ac:dyDescent="0.25">
      <c r="A15" s="67" t="s">
        <v>515</v>
      </c>
      <c r="B15" s="155"/>
      <c r="C15" s="155"/>
      <c r="D15" s="155"/>
      <c r="E15" s="155"/>
      <c r="F15" s="155"/>
    </row>
    <row r="16" spans="1:6" x14ac:dyDescent="0.25">
      <c r="A16" s="67" t="s">
        <v>516</v>
      </c>
      <c r="B16" s="156"/>
      <c r="C16" s="156"/>
      <c r="D16" s="156"/>
      <c r="E16" s="156"/>
      <c r="F16" s="156"/>
    </row>
    <row r="17" spans="1:6" x14ac:dyDescent="0.25">
      <c r="A17" s="67" t="s">
        <v>517</v>
      </c>
      <c r="B17" s="157"/>
      <c r="C17" s="157"/>
      <c r="D17" s="157"/>
      <c r="E17" s="157"/>
      <c r="F17" s="157"/>
    </row>
    <row r="18" spans="1:6" x14ac:dyDescent="0.25">
      <c r="A18" s="146" t="s">
        <v>519</v>
      </c>
      <c r="B18" s="157"/>
      <c r="C18" s="157"/>
      <c r="D18" s="157"/>
      <c r="E18" s="157"/>
      <c r="F18" s="157"/>
    </row>
    <row r="19" spans="1:6" x14ac:dyDescent="0.25">
      <c r="A19" s="146" t="s">
        <v>520</v>
      </c>
      <c r="B19" s="198">
        <v>6.46</v>
      </c>
      <c r="C19" s="157"/>
      <c r="D19" s="157"/>
      <c r="E19" s="157"/>
      <c r="F19" s="157"/>
    </row>
    <row r="20" spans="1:6" x14ac:dyDescent="0.25">
      <c r="A20" s="146" t="s">
        <v>521</v>
      </c>
      <c r="B20" s="158">
        <v>0</v>
      </c>
      <c r="C20" s="158"/>
      <c r="D20" s="158"/>
      <c r="E20" s="158"/>
      <c r="F20" s="158"/>
    </row>
    <row r="21" spans="1:6" x14ac:dyDescent="0.25">
      <c r="A21" s="146" t="s">
        <v>522</v>
      </c>
      <c r="B21" s="158">
        <v>1</v>
      </c>
      <c r="C21" s="158"/>
      <c r="D21" s="158"/>
      <c r="E21" s="158"/>
      <c r="F21" s="158"/>
    </row>
    <row r="22" spans="1:6" x14ac:dyDescent="0.25">
      <c r="A22" s="146" t="s">
        <v>523</v>
      </c>
      <c r="B22" s="158">
        <v>0.14940000000000001</v>
      </c>
      <c r="C22" s="158"/>
      <c r="D22" s="158"/>
      <c r="E22" s="158"/>
      <c r="F22" s="158"/>
    </row>
    <row r="23" spans="1:6" x14ac:dyDescent="0.25">
      <c r="A23" s="146" t="s">
        <v>524</v>
      </c>
      <c r="B23" s="158">
        <v>0</v>
      </c>
      <c r="C23" s="158"/>
      <c r="D23" s="158"/>
      <c r="E23" s="158"/>
      <c r="F23" s="158"/>
    </row>
    <row r="24" spans="1:6" x14ac:dyDescent="0.25">
      <c r="A24" s="146" t="s">
        <v>525</v>
      </c>
      <c r="B24" s="150">
        <v>61.26</v>
      </c>
      <c r="C24" s="150"/>
      <c r="D24" s="150"/>
      <c r="E24" s="150"/>
      <c r="F24" s="150"/>
    </row>
    <row r="25" spans="1:6" x14ac:dyDescent="0.25">
      <c r="A25" s="146" t="s">
        <v>526</v>
      </c>
      <c r="B25" s="150">
        <v>74.5</v>
      </c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527</v>
      </c>
      <c r="B27" s="149"/>
      <c r="C27" s="149"/>
      <c r="D27" s="149"/>
      <c r="E27" s="149"/>
      <c r="F27" s="149"/>
    </row>
    <row r="28" spans="1:6" x14ac:dyDescent="0.25">
      <c r="A28" s="146" t="s">
        <v>528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529</v>
      </c>
      <c r="B30" s="53"/>
      <c r="C30" s="53"/>
      <c r="D30" s="53"/>
      <c r="E30" s="53"/>
      <c r="F30" s="53"/>
    </row>
    <row r="31" spans="1:6" x14ac:dyDescent="0.25">
      <c r="A31" s="154" t="s">
        <v>514</v>
      </c>
      <c r="B31" s="91">
        <v>70085942.200000003</v>
      </c>
      <c r="C31" s="91"/>
      <c r="D31" s="91"/>
      <c r="E31" s="91"/>
      <c r="F31" s="91"/>
    </row>
    <row r="32" spans="1:6" x14ac:dyDescent="0.25">
      <c r="A32" s="154" t="s">
        <v>518</v>
      </c>
      <c r="B32" s="91">
        <v>2153563.4300000002</v>
      </c>
      <c r="C32" s="91"/>
      <c r="D32" s="91"/>
      <c r="E32" s="91"/>
      <c r="F32" s="91"/>
    </row>
    <row r="33" spans="1:6" x14ac:dyDescent="0.25">
      <c r="A33" s="154" t="s">
        <v>530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531</v>
      </c>
      <c r="B35" s="53"/>
      <c r="C35" s="53"/>
      <c r="D35" s="53"/>
      <c r="E35" s="53"/>
      <c r="F35" s="53"/>
    </row>
    <row r="36" spans="1:6" x14ac:dyDescent="0.25">
      <c r="A36" s="154" t="s">
        <v>532</v>
      </c>
      <c r="B36" s="53">
        <v>9676.07</v>
      </c>
      <c r="C36" s="53"/>
      <c r="D36" s="53"/>
      <c r="E36" s="53"/>
      <c r="F36" s="53"/>
    </row>
    <row r="37" spans="1:6" x14ac:dyDescent="0.25">
      <c r="A37" s="154" t="s">
        <v>533</v>
      </c>
      <c r="B37" s="53">
        <v>3012.49</v>
      </c>
      <c r="C37" s="53"/>
      <c r="D37" s="53"/>
      <c r="E37" s="53"/>
      <c r="F37" s="53"/>
    </row>
    <row r="38" spans="1:6" x14ac:dyDescent="0.25">
      <c r="A38" s="154" t="s">
        <v>534</v>
      </c>
      <c r="B38" s="53">
        <v>6188.4</v>
      </c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535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536</v>
      </c>
      <c r="B42" s="53"/>
      <c r="C42" s="53"/>
      <c r="D42" s="53"/>
      <c r="E42" s="53"/>
      <c r="F42" s="53"/>
    </row>
    <row r="43" spans="1:6" x14ac:dyDescent="0.25">
      <c r="A43" s="154" t="s">
        <v>537</v>
      </c>
      <c r="B43" s="91">
        <v>2153563.4300000002</v>
      </c>
      <c r="C43" s="91"/>
      <c r="D43" s="91"/>
      <c r="E43" s="91"/>
      <c r="F43" s="91"/>
    </row>
    <row r="44" spans="1:6" x14ac:dyDescent="0.25">
      <c r="A44" s="154" t="s">
        <v>538</v>
      </c>
      <c r="B44" s="91">
        <v>50221793.469999999</v>
      </c>
      <c r="C44" s="91"/>
      <c r="D44" s="91"/>
      <c r="E44" s="91"/>
      <c r="F44" s="91"/>
    </row>
    <row r="45" spans="1:6" x14ac:dyDescent="0.25">
      <c r="A45" s="154" t="s">
        <v>539</v>
      </c>
      <c r="B45" s="91">
        <v>85698109.840000004</v>
      </c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540</v>
      </c>
      <c r="B47" s="53"/>
      <c r="C47" s="53"/>
      <c r="D47" s="53"/>
      <c r="E47" s="53"/>
      <c r="F47" s="53"/>
    </row>
    <row r="48" spans="1:6" x14ac:dyDescent="0.25">
      <c r="A48" s="154" t="s">
        <v>538</v>
      </c>
      <c r="B48" s="91">
        <v>120.27</v>
      </c>
      <c r="C48" s="91"/>
      <c r="D48" s="91"/>
      <c r="E48" s="91"/>
      <c r="F48" s="91"/>
    </row>
    <row r="49" spans="1:6" x14ac:dyDescent="0.25">
      <c r="A49" s="154" t="s">
        <v>539</v>
      </c>
      <c r="B49" s="91">
        <v>205.23</v>
      </c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541</v>
      </c>
      <c r="B51" s="53"/>
      <c r="C51" s="53"/>
      <c r="D51" s="53"/>
      <c r="E51" s="53"/>
      <c r="F51" s="53"/>
    </row>
    <row r="52" spans="1:6" x14ac:dyDescent="0.25">
      <c r="A52" s="154" t="s">
        <v>538</v>
      </c>
      <c r="B52" s="91">
        <v>50221793.469999999</v>
      </c>
      <c r="C52" s="91"/>
      <c r="D52" s="91"/>
      <c r="E52" s="91"/>
      <c r="F52" s="91"/>
    </row>
    <row r="53" spans="1:6" x14ac:dyDescent="0.25">
      <c r="A53" s="154" t="s">
        <v>539</v>
      </c>
      <c r="B53" s="91">
        <v>85698109.840000004</v>
      </c>
      <c r="C53" s="91"/>
      <c r="D53" s="91"/>
      <c r="E53" s="91"/>
      <c r="F53" s="91"/>
    </row>
    <row r="54" spans="1:6" x14ac:dyDescent="0.25">
      <c r="A54" s="154" t="s">
        <v>542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543</v>
      </c>
      <c r="B56" s="53"/>
      <c r="C56" s="53"/>
      <c r="D56" s="53"/>
      <c r="E56" s="53"/>
      <c r="F56" s="53"/>
    </row>
    <row r="57" spans="1:6" x14ac:dyDescent="0.25">
      <c r="A57" s="154" t="s">
        <v>538</v>
      </c>
      <c r="B57" s="91">
        <v>50221793.469999999</v>
      </c>
      <c r="C57" s="91"/>
      <c r="D57" s="91"/>
      <c r="E57" s="91"/>
      <c r="F57" s="91"/>
    </row>
    <row r="58" spans="1:6" x14ac:dyDescent="0.25">
      <c r="A58" s="154" t="s">
        <v>539</v>
      </c>
      <c r="B58" s="91">
        <v>85698109.840000004</v>
      </c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544</v>
      </c>
      <c r="B60" s="53">
        <v>16.13</v>
      </c>
      <c r="C60" s="53"/>
      <c r="D60" s="53"/>
      <c r="E60" s="53"/>
      <c r="F60" s="53"/>
    </row>
    <row r="61" spans="1:6" x14ac:dyDescent="0.25">
      <c r="A61" s="154" t="s">
        <v>545</v>
      </c>
      <c r="B61" s="141">
        <v>2050</v>
      </c>
      <c r="C61" s="141"/>
      <c r="D61" s="141"/>
      <c r="E61" s="141"/>
      <c r="F61" s="141"/>
    </row>
    <row r="62" spans="1:6" x14ac:dyDescent="0.25">
      <c r="A62" s="154" t="s">
        <v>546</v>
      </c>
      <c r="B62" s="159">
        <v>8.5599999999999996E-2</v>
      </c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547</v>
      </c>
      <c r="B64" s="141"/>
      <c r="C64" s="141"/>
      <c r="D64" s="141"/>
      <c r="E64" s="141"/>
      <c r="F64" s="141"/>
    </row>
    <row r="65" spans="1:6" x14ac:dyDescent="0.25">
      <c r="A65" s="154" t="s">
        <v>548</v>
      </c>
      <c r="B65" s="141">
        <v>2021</v>
      </c>
      <c r="C65" s="141"/>
      <c r="D65" s="141"/>
      <c r="E65" s="141"/>
      <c r="F65" s="141"/>
    </row>
    <row r="66" spans="1:6" ht="30" x14ac:dyDescent="0.25">
      <c r="A66" s="154" t="s">
        <v>549</v>
      </c>
      <c r="B66" s="142" t="s">
        <v>632</v>
      </c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186" t="s">
        <v>439</v>
      </c>
      <c r="B1" s="186"/>
      <c r="C1" s="186"/>
      <c r="D1" s="186"/>
      <c r="E1" s="186"/>
      <c r="F1" s="186"/>
      <c r="G1" s="186"/>
    </row>
    <row r="2" spans="1:7" x14ac:dyDescent="0.25">
      <c r="A2" s="128" t="str">
        <f>'Formato 1'!A2</f>
        <v>MUNICIPIO DE URIANGATO GTO</v>
      </c>
      <c r="B2" s="129"/>
      <c r="C2" s="129"/>
      <c r="D2" s="129"/>
      <c r="E2" s="129"/>
      <c r="F2" s="129"/>
      <c r="G2" s="130"/>
    </row>
    <row r="3" spans="1:7" x14ac:dyDescent="0.25">
      <c r="A3" s="131" t="s">
        <v>440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441</v>
      </c>
      <c r="B5" s="132"/>
      <c r="C5" s="132"/>
      <c r="D5" s="132"/>
      <c r="E5" s="132"/>
      <c r="F5" s="132"/>
      <c r="G5" s="133"/>
    </row>
    <row r="6" spans="1:7" x14ac:dyDescent="0.25">
      <c r="A6" s="184" t="s">
        <v>442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83.25" customHeight="1" x14ac:dyDescent="0.25">
      <c r="A7" s="185"/>
      <c r="B7" s="70" t="s">
        <v>443</v>
      </c>
      <c r="C7" s="185"/>
      <c r="D7" s="185"/>
      <c r="E7" s="185"/>
      <c r="F7" s="185"/>
      <c r="G7" s="185"/>
    </row>
    <row r="8" spans="1:7" ht="30" x14ac:dyDescent="0.25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87" t="s">
        <v>458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MUNICIPIO DE URIANGATO GTO</v>
      </c>
      <c r="B2" s="129"/>
      <c r="C2" s="129"/>
      <c r="D2" s="129"/>
      <c r="E2" s="129"/>
      <c r="F2" s="129"/>
      <c r="G2" s="130"/>
    </row>
    <row r="3" spans="1:7" x14ac:dyDescent="0.25">
      <c r="A3" s="113" t="s">
        <v>459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441</v>
      </c>
      <c r="B5" s="114"/>
      <c r="C5" s="114"/>
      <c r="D5" s="114"/>
      <c r="E5" s="114"/>
      <c r="F5" s="114"/>
      <c r="G5" s="115"/>
    </row>
    <row r="6" spans="1:7" x14ac:dyDescent="0.25">
      <c r="A6" s="188" t="s">
        <v>460</v>
      </c>
      <c r="B6" s="36">
        <v>2022</v>
      </c>
      <c r="C6" s="184">
        <f>+B6+1</f>
        <v>2023</v>
      </c>
      <c r="D6" s="184">
        <f>+C6+1</f>
        <v>2024</v>
      </c>
      <c r="E6" s="184">
        <f>+D6+1</f>
        <v>2025</v>
      </c>
      <c r="F6" s="184">
        <f>+E6+1</f>
        <v>2026</v>
      </c>
      <c r="G6" s="184">
        <f>+F6+1</f>
        <v>2027</v>
      </c>
    </row>
    <row r="7" spans="1:7" ht="57.75" customHeight="1" x14ac:dyDescent="0.25">
      <c r="A7" s="189"/>
      <c r="B7" s="37" t="s">
        <v>443</v>
      </c>
      <c r="C7" s="185"/>
      <c r="D7" s="185"/>
      <c r="E7" s="185"/>
      <c r="F7" s="185"/>
      <c r="G7" s="185"/>
    </row>
    <row r="8" spans="1:7" x14ac:dyDescent="0.25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87" t="s">
        <v>474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MUNICIPIO DE URIANGATO GTO</v>
      </c>
      <c r="B2" s="129"/>
      <c r="C2" s="129"/>
      <c r="D2" s="129"/>
      <c r="E2" s="129"/>
      <c r="F2" s="129"/>
      <c r="G2" s="130"/>
    </row>
    <row r="3" spans="1:7" x14ac:dyDescent="0.25">
      <c r="A3" s="113" t="s">
        <v>475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1" t="s">
        <v>442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f>+F5+1</f>
        <v>2022</v>
      </c>
    </row>
    <row r="6" spans="1:7" ht="32.25" x14ac:dyDescent="0.25">
      <c r="A6" s="168"/>
      <c r="B6" s="193"/>
      <c r="C6" s="193"/>
      <c r="D6" s="193"/>
      <c r="E6" s="193"/>
      <c r="F6" s="193"/>
      <c r="G6" s="37" t="s">
        <v>476</v>
      </c>
    </row>
    <row r="7" spans="1:7" x14ac:dyDescent="0.25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190" t="s">
        <v>497</v>
      </c>
      <c r="B39" s="190"/>
      <c r="C39" s="190"/>
      <c r="D39" s="190"/>
      <c r="E39" s="190"/>
      <c r="F39" s="190"/>
      <c r="G39" s="190"/>
    </row>
    <row r="40" spans="1:7" x14ac:dyDescent="0.25">
      <c r="A40" s="190" t="s">
        <v>498</v>
      </c>
      <c r="B40" s="190"/>
      <c r="C40" s="190"/>
      <c r="D40" s="190"/>
      <c r="E40" s="190"/>
      <c r="F40" s="190"/>
      <c r="G40" s="19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87" t="s">
        <v>499</v>
      </c>
      <c r="B1" s="187"/>
      <c r="C1" s="187"/>
      <c r="D1" s="187"/>
      <c r="E1" s="187"/>
      <c r="F1" s="187"/>
      <c r="G1" s="187"/>
    </row>
    <row r="2" spans="1:7" x14ac:dyDescent="0.25">
      <c r="A2" s="128" t="str">
        <f>'Formato 1'!A2</f>
        <v>MUNICIPIO DE URIANGATO GTO</v>
      </c>
      <c r="B2" s="129"/>
      <c r="C2" s="129"/>
      <c r="D2" s="129"/>
      <c r="E2" s="129"/>
      <c r="F2" s="129"/>
      <c r="G2" s="130"/>
    </row>
    <row r="3" spans="1:7" x14ac:dyDescent="0.25">
      <c r="A3" s="113" t="s">
        <v>500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194" t="s">
        <v>460</v>
      </c>
      <c r="B5" s="192">
        <v>2017</v>
      </c>
      <c r="C5" s="192">
        <f>+B5+1</f>
        <v>2018</v>
      </c>
      <c r="D5" s="192">
        <f>+C5+1</f>
        <v>2019</v>
      </c>
      <c r="E5" s="192">
        <f>+D5+1</f>
        <v>2020</v>
      </c>
      <c r="F5" s="192">
        <f>+E5+1</f>
        <v>2021</v>
      </c>
      <c r="G5" s="36">
        <v>2022</v>
      </c>
    </row>
    <row r="6" spans="1:7" ht="48.75" customHeight="1" x14ac:dyDescent="0.25">
      <c r="A6" s="195"/>
      <c r="B6" s="193"/>
      <c r="C6" s="193"/>
      <c r="D6" s="193"/>
      <c r="E6" s="193"/>
      <c r="F6" s="193"/>
      <c r="G6" s="37" t="s">
        <v>501</v>
      </c>
    </row>
    <row r="7" spans="1:7" x14ac:dyDescent="0.25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190" t="s">
        <v>497</v>
      </c>
      <c r="B32" s="190"/>
      <c r="C32" s="190"/>
      <c r="D32" s="190"/>
      <c r="E32" s="190"/>
      <c r="F32" s="190"/>
      <c r="G32" s="190"/>
    </row>
    <row r="33" spans="1:7" x14ac:dyDescent="0.25">
      <c r="A33" s="190" t="s">
        <v>498</v>
      </c>
      <c r="B33" s="190"/>
      <c r="C33" s="190"/>
      <c r="D33" s="190"/>
      <c r="E33" s="190"/>
      <c r="F33" s="190"/>
      <c r="G33" s="19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196" t="s">
        <v>503</v>
      </c>
      <c r="B1" s="196"/>
      <c r="C1" s="196"/>
      <c r="D1" s="196"/>
      <c r="E1" s="196"/>
      <c r="F1" s="196"/>
    </row>
    <row r="2" spans="1:6" ht="20.100000000000001" customHeight="1" x14ac:dyDescent="0.25">
      <c r="A2" s="110" t="str">
        <f>'Formato 1'!A2</f>
        <v>MUNICIPIO DE URIANGATO GTO</v>
      </c>
      <c r="B2" s="134"/>
      <c r="C2" s="134"/>
      <c r="D2" s="134"/>
      <c r="E2" s="134"/>
      <c r="F2" s="135"/>
    </row>
    <row r="3" spans="1:6" ht="29.25" customHeight="1" x14ac:dyDescent="0.25">
      <c r="A3" s="136" t="s">
        <v>504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25">
      <c r="A5" s="18" t="s">
        <v>510</v>
      </c>
      <c r="B5" s="53"/>
      <c r="C5" s="53"/>
      <c r="D5" s="53"/>
      <c r="E5" s="53"/>
      <c r="F5" s="53"/>
    </row>
    <row r="6" spans="1:6" ht="30" x14ac:dyDescent="0.25">
      <c r="A6" s="59" t="s">
        <v>511</v>
      </c>
      <c r="B6" s="60"/>
      <c r="C6" s="60"/>
      <c r="D6" s="60"/>
      <c r="E6" s="60"/>
      <c r="F6" s="60"/>
    </row>
    <row r="7" spans="1:6" ht="15" x14ac:dyDescent="0.25">
      <c r="A7" s="59" t="s">
        <v>512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513</v>
      </c>
      <c r="B9" s="45"/>
      <c r="C9" s="45"/>
      <c r="D9" s="45"/>
      <c r="E9" s="45"/>
      <c r="F9" s="45"/>
    </row>
    <row r="10" spans="1:6" ht="15" x14ac:dyDescent="0.25">
      <c r="A10" s="59" t="s">
        <v>514</v>
      </c>
      <c r="B10" s="60"/>
      <c r="C10" s="60"/>
      <c r="D10" s="60"/>
      <c r="E10" s="60"/>
      <c r="F10" s="60"/>
    </row>
    <row r="11" spans="1:6" ht="15" x14ac:dyDescent="0.25">
      <c r="A11" s="80" t="s">
        <v>515</v>
      </c>
      <c r="B11" s="60"/>
      <c r="C11" s="60"/>
      <c r="D11" s="60"/>
      <c r="E11" s="60"/>
      <c r="F11" s="60"/>
    </row>
    <row r="12" spans="1:6" ht="15" x14ac:dyDescent="0.25">
      <c r="A12" s="80" t="s">
        <v>516</v>
      </c>
      <c r="B12" s="60"/>
      <c r="C12" s="60"/>
      <c r="D12" s="60"/>
      <c r="E12" s="60"/>
      <c r="F12" s="60"/>
    </row>
    <row r="13" spans="1:6" ht="15" x14ac:dyDescent="0.25">
      <c r="A13" s="80" t="s">
        <v>517</v>
      </c>
      <c r="B13" s="60"/>
      <c r="C13" s="60"/>
      <c r="D13" s="60"/>
      <c r="E13" s="60"/>
      <c r="F13" s="60"/>
    </row>
    <row r="14" spans="1:6" ht="15" x14ac:dyDescent="0.25">
      <c r="A14" s="59" t="s">
        <v>518</v>
      </c>
      <c r="B14" s="60"/>
      <c r="C14" s="60"/>
      <c r="D14" s="60"/>
      <c r="E14" s="60"/>
      <c r="F14" s="60"/>
    </row>
    <row r="15" spans="1:6" ht="15" x14ac:dyDescent="0.25">
      <c r="A15" s="80" t="s">
        <v>515</v>
      </c>
      <c r="B15" s="60"/>
      <c r="C15" s="60"/>
      <c r="D15" s="60"/>
      <c r="E15" s="60"/>
      <c r="F15" s="60"/>
    </row>
    <row r="16" spans="1:6" ht="15" x14ac:dyDescent="0.25">
      <c r="A16" s="80" t="s">
        <v>516</v>
      </c>
      <c r="B16" s="60"/>
      <c r="C16" s="60"/>
      <c r="D16" s="60"/>
      <c r="E16" s="60"/>
      <c r="F16" s="60"/>
    </row>
    <row r="17" spans="1:6" ht="15" x14ac:dyDescent="0.25">
      <c r="A17" s="80" t="s">
        <v>517</v>
      </c>
      <c r="B17" s="60"/>
      <c r="C17" s="60"/>
      <c r="D17" s="60"/>
      <c r="E17" s="60"/>
      <c r="F17" s="60"/>
    </row>
    <row r="18" spans="1:6" ht="15" x14ac:dyDescent="0.25">
      <c r="A18" s="59" t="s">
        <v>519</v>
      </c>
      <c r="B18" s="122"/>
      <c r="C18" s="60"/>
      <c r="D18" s="60"/>
      <c r="E18" s="60"/>
      <c r="F18" s="60"/>
    </row>
    <row r="19" spans="1:6" ht="15" x14ac:dyDescent="0.25">
      <c r="A19" s="59" t="s">
        <v>520</v>
      </c>
      <c r="B19" s="60"/>
      <c r="C19" s="60"/>
      <c r="D19" s="60"/>
      <c r="E19" s="60"/>
      <c r="F19" s="60"/>
    </row>
    <row r="20" spans="1:6" ht="30" x14ac:dyDescent="0.25">
      <c r="A20" s="59" t="s">
        <v>521</v>
      </c>
      <c r="B20" s="123"/>
      <c r="C20" s="123"/>
      <c r="D20" s="123"/>
      <c r="E20" s="123"/>
      <c r="F20" s="123"/>
    </row>
    <row r="21" spans="1:6" ht="30" x14ac:dyDescent="0.25">
      <c r="A21" s="59" t="s">
        <v>522</v>
      </c>
      <c r="B21" s="123"/>
      <c r="C21" s="123"/>
      <c r="D21" s="123"/>
      <c r="E21" s="123"/>
      <c r="F21" s="123"/>
    </row>
    <row r="22" spans="1:6" ht="30" x14ac:dyDescent="0.25">
      <c r="A22" s="59" t="s">
        <v>523</v>
      </c>
      <c r="B22" s="123"/>
      <c r="C22" s="123"/>
      <c r="D22" s="123"/>
      <c r="E22" s="123"/>
      <c r="F22" s="123"/>
    </row>
    <row r="23" spans="1:6" ht="15" x14ac:dyDescent="0.25">
      <c r="A23" s="59" t="s">
        <v>524</v>
      </c>
      <c r="B23" s="123"/>
      <c r="C23" s="123"/>
      <c r="D23" s="123"/>
      <c r="E23" s="123"/>
      <c r="F23" s="123"/>
    </row>
    <row r="24" spans="1:6" ht="15" x14ac:dyDescent="0.25">
      <c r="A24" s="59" t="s">
        <v>525</v>
      </c>
      <c r="B24" s="124"/>
      <c r="C24" s="60"/>
      <c r="D24" s="60"/>
      <c r="E24" s="60"/>
      <c r="F24" s="60"/>
    </row>
    <row r="25" spans="1:6" ht="15" x14ac:dyDescent="0.25">
      <c r="A25" s="59" t="s">
        <v>526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527</v>
      </c>
      <c r="B27" s="45"/>
      <c r="C27" s="45"/>
      <c r="D27" s="45"/>
      <c r="E27" s="45"/>
      <c r="F27" s="45"/>
    </row>
    <row r="28" spans="1:6" ht="15" x14ac:dyDescent="0.25">
      <c r="A28" s="59" t="s">
        <v>528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529</v>
      </c>
      <c r="B30" s="45"/>
      <c r="C30" s="45"/>
      <c r="D30" s="45"/>
      <c r="E30" s="45"/>
      <c r="F30" s="45"/>
    </row>
    <row r="31" spans="1:6" ht="15" x14ac:dyDescent="0.25">
      <c r="A31" s="59" t="s">
        <v>514</v>
      </c>
      <c r="B31" s="60"/>
      <c r="C31" s="60"/>
      <c r="D31" s="60"/>
      <c r="E31" s="60"/>
      <c r="F31" s="60"/>
    </row>
    <row r="32" spans="1:6" ht="15" x14ac:dyDescent="0.25">
      <c r="A32" s="59" t="s">
        <v>518</v>
      </c>
      <c r="B32" s="60"/>
      <c r="C32" s="60"/>
      <c r="D32" s="60"/>
      <c r="E32" s="60"/>
      <c r="F32" s="60"/>
    </row>
    <row r="33" spans="1:6" ht="15" x14ac:dyDescent="0.25">
      <c r="A33" s="59" t="s">
        <v>530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531</v>
      </c>
      <c r="B35" s="45"/>
      <c r="C35" s="45"/>
      <c r="D35" s="45"/>
      <c r="E35" s="45"/>
      <c r="F35" s="45"/>
    </row>
    <row r="36" spans="1:6" ht="15" x14ac:dyDescent="0.25">
      <c r="A36" s="59" t="s">
        <v>532</v>
      </c>
      <c r="B36" s="60"/>
      <c r="C36" s="60"/>
      <c r="D36" s="60"/>
      <c r="E36" s="60"/>
      <c r="F36" s="60"/>
    </row>
    <row r="37" spans="1:6" ht="15" x14ac:dyDescent="0.25">
      <c r="A37" s="59" t="s">
        <v>533</v>
      </c>
      <c r="B37" s="60"/>
      <c r="C37" s="60"/>
      <c r="D37" s="60"/>
      <c r="E37" s="60"/>
      <c r="F37" s="60"/>
    </row>
    <row r="38" spans="1:6" ht="15" x14ac:dyDescent="0.25">
      <c r="A38" s="59" t="s">
        <v>534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535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536</v>
      </c>
      <c r="B42" s="45"/>
      <c r="C42" s="45"/>
      <c r="D42" s="45"/>
      <c r="E42" s="45"/>
      <c r="F42" s="45"/>
    </row>
    <row r="43" spans="1:6" ht="15" x14ac:dyDescent="0.25">
      <c r="A43" s="59" t="s">
        <v>537</v>
      </c>
      <c r="B43" s="60"/>
      <c r="C43" s="60"/>
      <c r="D43" s="60"/>
      <c r="E43" s="60"/>
      <c r="F43" s="60"/>
    </row>
    <row r="44" spans="1:6" ht="15" x14ac:dyDescent="0.25">
      <c r="A44" s="59" t="s">
        <v>538</v>
      </c>
      <c r="B44" s="60"/>
      <c r="C44" s="60"/>
      <c r="D44" s="60"/>
      <c r="E44" s="60"/>
      <c r="F44" s="60"/>
    </row>
    <row r="45" spans="1:6" ht="15" x14ac:dyDescent="0.25">
      <c r="A45" s="59" t="s">
        <v>539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540</v>
      </c>
      <c r="B47" s="45"/>
      <c r="C47" s="45"/>
      <c r="D47" s="45"/>
      <c r="E47" s="45"/>
      <c r="F47" s="45"/>
    </row>
    <row r="48" spans="1:6" ht="15" x14ac:dyDescent="0.25">
      <c r="A48" s="59" t="s">
        <v>538</v>
      </c>
      <c r="B48" s="123"/>
      <c r="C48" s="123"/>
      <c r="D48" s="123"/>
      <c r="E48" s="123"/>
      <c r="F48" s="123"/>
    </row>
    <row r="49" spans="1:6" ht="15" x14ac:dyDescent="0.25">
      <c r="A49" s="59" t="s">
        <v>539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541</v>
      </c>
      <c r="B51" s="45"/>
      <c r="C51" s="45"/>
      <c r="D51" s="45"/>
      <c r="E51" s="45"/>
      <c r="F51" s="45"/>
    </row>
    <row r="52" spans="1:6" ht="15" x14ac:dyDescent="0.25">
      <c r="A52" s="59" t="s">
        <v>538</v>
      </c>
      <c r="B52" s="60"/>
      <c r="C52" s="60"/>
      <c r="D52" s="60"/>
      <c r="E52" s="60"/>
      <c r="F52" s="60"/>
    </row>
    <row r="53" spans="1:6" ht="15" x14ac:dyDescent="0.25">
      <c r="A53" s="59" t="s">
        <v>539</v>
      </c>
      <c r="B53" s="60"/>
      <c r="C53" s="60"/>
      <c r="D53" s="60"/>
      <c r="E53" s="60"/>
      <c r="F53" s="60"/>
    </row>
    <row r="54" spans="1:6" ht="15" x14ac:dyDescent="0.25">
      <c r="A54" s="59" t="s">
        <v>542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20" sqref="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0" t="s">
        <v>122</v>
      </c>
      <c r="B1" s="161"/>
      <c r="C1" s="161"/>
      <c r="D1" s="161"/>
      <c r="E1" s="161"/>
      <c r="F1" s="161"/>
      <c r="G1" s="161"/>
      <c r="H1" s="162"/>
    </row>
    <row r="2" spans="1:8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Marzo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584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4">
        <v>12066427.34</v>
      </c>
      <c r="C18" s="108"/>
      <c r="D18" s="108"/>
      <c r="E18" s="108"/>
      <c r="F18" s="4">
        <v>7732381.1799999997</v>
      </c>
      <c r="G18" s="108"/>
      <c r="H18" s="108"/>
    </row>
    <row r="19" spans="1:8" ht="16.5" customHeight="1" x14ac:dyDescent="0.25">
      <c r="A19" s="107"/>
      <c r="B19" s="91"/>
      <c r="C19" s="91"/>
      <c r="D19" s="91"/>
      <c r="E19" s="91"/>
      <c r="F19" s="91"/>
      <c r="G19" s="91"/>
      <c r="H19" s="91"/>
    </row>
    <row r="20" spans="1:8" ht="14.45" customHeight="1" x14ac:dyDescent="0.25">
      <c r="A20" s="8" t="s">
        <v>141</v>
      </c>
      <c r="B20" s="4">
        <f t="shared" ref="B20:H20" si="3">B8+B18</f>
        <v>12066427.34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7732381.1799999997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63" t="s">
        <v>151</v>
      </c>
      <c r="B33" s="163"/>
      <c r="C33" s="163"/>
      <c r="D33" s="163"/>
      <c r="E33" s="163"/>
      <c r="F33" s="163"/>
      <c r="G33" s="163"/>
      <c r="H33" s="163"/>
    </row>
    <row r="34" spans="1:8" ht="14.45" customHeight="1" x14ac:dyDescent="0.25">
      <c r="A34" s="163"/>
      <c r="B34" s="163"/>
      <c r="C34" s="163"/>
      <c r="D34" s="163"/>
      <c r="E34" s="163"/>
      <c r="F34" s="163"/>
      <c r="G34" s="163"/>
      <c r="H34" s="163"/>
    </row>
    <row r="35" spans="1:8" ht="14.45" customHeight="1" x14ac:dyDescent="0.25">
      <c r="A35" s="163"/>
      <c r="B35" s="163"/>
      <c r="C35" s="163"/>
      <c r="D35" s="163"/>
      <c r="E35" s="163"/>
      <c r="F35" s="163"/>
      <c r="G35" s="163"/>
      <c r="H35" s="163"/>
    </row>
    <row r="36" spans="1:8" ht="14.45" customHeight="1" x14ac:dyDescent="0.25">
      <c r="A36" s="163"/>
      <c r="B36" s="163"/>
      <c r="C36" s="163"/>
      <c r="D36" s="163"/>
      <c r="E36" s="163"/>
      <c r="F36" s="163"/>
      <c r="G36" s="163"/>
      <c r="H36" s="163"/>
    </row>
    <row r="37" spans="1:8" ht="14.45" customHeight="1" x14ac:dyDescent="0.25">
      <c r="A37" s="163"/>
      <c r="B37" s="163"/>
      <c r="C37" s="163"/>
      <c r="D37" s="163"/>
      <c r="E37" s="163"/>
      <c r="F37" s="163"/>
      <c r="G37" s="163"/>
      <c r="H37" s="163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0" t="s">
        <v>162</v>
      </c>
      <c r="B1" s="161"/>
      <c r="C1" s="161"/>
      <c r="D1" s="161"/>
      <c r="E1" s="161"/>
      <c r="F1" s="161"/>
      <c r="G1" s="161"/>
      <c r="H1" s="161"/>
      <c r="I1" s="161"/>
      <c r="J1" s="161"/>
      <c r="K1" s="162"/>
    </row>
    <row r="2" spans="1:11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586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587</v>
      </c>
      <c r="J6" s="1" t="s">
        <v>588</v>
      </c>
      <c r="K6" s="1" t="s">
        <v>589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58" zoomScale="75" zoomScaleNormal="75" workbookViewId="0">
      <selection activeCell="B48" sqref="B48:D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0" t="s">
        <v>183</v>
      </c>
      <c r="B1" s="161"/>
      <c r="C1" s="161"/>
      <c r="D1" s="162"/>
    </row>
    <row r="2" spans="1:4" x14ac:dyDescent="0.25">
      <c r="A2" s="110" t="str">
        <f>'Formato 1'!A2</f>
        <v>MUNICIPIO DE URIANGATO GTO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Marzo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270188722.31999999</v>
      </c>
      <c r="C8" s="14">
        <f>SUM(C9:C11)</f>
        <v>114901459.93000001</v>
      </c>
      <c r="D8" s="14">
        <f>SUM(D9:D11)</f>
        <v>114901459.93000001</v>
      </c>
    </row>
    <row r="9" spans="1:4" x14ac:dyDescent="0.25">
      <c r="A9" s="58" t="s">
        <v>189</v>
      </c>
      <c r="B9" s="94">
        <v>195796831.08000001</v>
      </c>
      <c r="C9" s="94">
        <v>76460417.870000005</v>
      </c>
      <c r="D9" s="94">
        <v>76460417.870000005</v>
      </c>
    </row>
    <row r="10" spans="1:4" x14ac:dyDescent="0.25">
      <c r="A10" s="58" t="s">
        <v>190</v>
      </c>
      <c r="B10" s="94">
        <v>74391891.239999995</v>
      </c>
      <c r="C10" s="94">
        <v>38441042.060000002</v>
      </c>
      <c r="D10" s="94">
        <v>38441042.060000002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SUM(B14:B15)</f>
        <v>270188722.31999999</v>
      </c>
      <c r="C13" s="14">
        <f t="shared" ref="C13:D13" si="0">SUM(C14:C15)</f>
        <v>117649866.61</v>
      </c>
      <c r="D13" s="14">
        <f t="shared" si="0"/>
        <v>113323378.05000001</v>
      </c>
    </row>
    <row r="14" spans="1:4" x14ac:dyDescent="0.25">
      <c r="A14" s="58" t="s">
        <v>193</v>
      </c>
      <c r="B14" s="94">
        <v>195796831.08000001</v>
      </c>
      <c r="C14" s="94">
        <v>63802583.799999997</v>
      </c>
      <c r="D14" s="94">
        <v>59485723.240000002</v>
      </c>
    </row>
    <row r="15" spans="1:4" x14ac:dyDescent="0.25">
      <c r="A15" s="58" t="s">
        <v>194</v>
      </c>
      <c r="B15" s="94">
        <v>74391891.239999995</v>
      </c>
      <c r="C15" s="94">
        <v>53847282.810000002</v>
      </c>
      <c r="D15" s="94">
        <v>53837654.810000002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-27159777.75</v>
      </c>
      <c r="D17" s="14">
        <f>D18+D19</f>
        <v>-29705859.449999999</v>
      </c>
    </row>
    <row r="18" spans="1:4" x14ac:dyDescent="0.25">
      <c r="A18" s="58" t="s">
        <v>196</v>
      </c>
      <c r="B18" s="16">
        <v>0</v>
      </c>
      <c r="C18" s="47">
        <v>17235923.109999999</v>
      </c>
      <c r="D18" s="47">
        <v>14689841.41</v>
      </c>
    </row>
    <row r="19" spans="1:4" x14ac:dyDescent="0.25">
      <c r="A19" s="58" t="s">
        <v>197</v>
      </c>
      <c r="B19" s="16">
        <v>0</v>
      </c>
      <c r="C19" s="47">
        <v>-44395700.859999999</v>
      </c>
      <c r="D19" s="47">
        <v>-44395700.859999999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-29908184.429999992</v>
      </c>
      <c r="D21" s="14">
        <f>D8-D13+D17</f>
        <v>-28127777.570000004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-29908184.429999992</v>
      </c>
      <c r="D23" s="14">
        <f>D21-D11</f>
        <v>-28127777.570000004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-2748406.6799999923</v>
      </c>
      <c r="D25" s="14">
        <f>D23-D17</f>
        <v>1578081.8799999952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-2748406.6799999923</v>
      </c>
      <c r="D33" s="4">
        <f>D25+D29</f>
        <v>1578081.8799999952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195796831.08000001</v>
      </c>
      <c r="C48" s="96">
        <f>C9</f>
        <v>76460417.870000005</v>
      </c>
      <c r="D48" s="96">
        <f>D9</f>
        <v>76460417.870000005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195796831.08000001</v>
      </c>
      <c r="C53" s="47">
        <f>C14</f>
        <v>63802583.799999997</v>
      </c>
      <c r="D53" s="47">
        <f>D14</f>
        <v>59485723.240000002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47">
        <f>C18</f>
        <v>17235923.109999999</v>
      </c>
      <c r="D55" s="47">
        <f>D18</f>
        <v>14689841.41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29893757.180000007</v>
      </c>
      <c r="D57" s="4">
        <f>D48+D49-D53+D55</f>
        <v>31664536.040000003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29893757.180000007</v>
      </c>
      <c r="D59" s="4">
        <f>D57-D49</f>
        <v>31664536.040000003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74391891.239999995</v>
      </c>
      <c r="C63" s="98">
        <f>C10</f>
        <v>38441042.060000002</v>
      </c>
      <c r="D63" s="98">
        <f>D10</f>
        <v>38441042.060000002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74391891.239999995</v>
      </c>
      <c r="C68" s="94">
        <f>C15</f>
        <v>53847282.810000002</v>
      </c>
      <c r="D68" s="94">
        <f>D15</f>
        <v>53837654.810000002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-44395700.859999999</v>
      </c>
      <c r="D70" s="94">
        <f>D19</f>
        <v>-44395700.859999999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-59801941.609999999</v>
      </c>
      <c r="D72" s="14">
        <f>D63+D64-D68+D70</f>
        <v>-59792313.609999999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-59801941.609999999</v>
      </c>
      <c r="D74" s="14">
        <f>D72-D64</f>
        <v>-59792313.609999999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3 B37:D44 B48:D59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52" zoomScale="75" zoomScaleNormal="75" workbookViewId="0">
      <selection activeCell="D70" sqref="D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0" t="s">
        <v>224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Marzo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64" t="s">
        <v>226</v>
      </c>
      <c r="B6" s="166" t="s">
        <v>227</v>
      </c>
      <c r="C6" s="166"/>
      <c r="D6" s="166"/>
      <c r="E6" s="166"/>
      <c r="F6" s="166"/>
      <c r="G6" s="166" t="s">
        <v>228</v>
      </c>
    </row>
    <row r="7" spans="1:7" ht="30" x14ac:dyDescent="0.25">
      <c r="A7" s="165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66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27247181.34</v>
      </c>
      <c r="C9" s="47">
        <v>0</v>
      </c>
      <c r="D9" s="47">
        <f>B9+C9</f>
        <v>27247181.34</v>
      </c>
      <c r="E9" s="47">
        <v>23081100.539999999</v>
      </c>
      <c r="F9" s="47">
        <v>23081100.510000002</v>
      </c>
      <c r="G9" s="47">
        <f>F9-B9</f>
        <v>-4166080.8299999982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f t="shared" ref="D10:D15" si="0">B10+C10</f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1163984.55</v>
      </c>
      <c r="C11" s="47">
        <v>0</v>
      </c>
      <c r="D11" s="47">
        <f t="shared" si="0"/>
        <v>1163984.55</v>
      </c>
      <c r="E11" s="47">
        <v>235836.16</v>
      </c>
      <c r="F11" s="47">
        <v>235836.15</v>
      </c>
      <c r="G11" s="47">
        <f t="shared" ref="G11:G15" si="1">F11-B11</f>
        <v>-928148.4</v>
      </c>
    </row>
    <row r="12" spans="1:7" x14ac:dyDescent="0.25">
      <c r="A12" s="58" t="s">
        <v>237</v>
      </c>
      <c r="B12" s="47">
        <v>21488046.260000002</v>
      </c>
      <c r="C12" s="47">
        <v>0</v>
      </c>
      <c r="D12" s="47">
        <f t="shared" si="0"/>
        <v>21488046.260000002</v>
      </c>
      <c r="E12" s="47">
        <v>4582681.88</v>
      </c>
      <c r="F12" s="47">
        <v>4582681.76</v>
      </c>
      <c r="G12" s="47">
        <f t="shared" si="1"/>
        <v>-16905364.5</v>
      </c>
    </row>
    <row r="13" spans="1:7" x14ac:dyDescent="0.25">
      <c r="A13" s="58" t="s">
        <v>238</v>
      </c>
      <c r="B13" s="47">
        <v>2783607.14</v>
      </c>
      <c r="C13" s="47">
        <v>0</v>
      </c>
      <c r="D13" s="47">
        <f t="shared" si="0"/>
        <v>2783607.14</v>
      </c>
      <c r="E13" s="47">
        <v>1983867.42</v>
      </c>
      <c r="F13" s="47">
        <v>1983867.42</v>
      </c>
      <c r="G13" s="47">
        <f t="shared" si="1"/>
        <v>-799739.7200000002</v>
      </c>
    </row>
    <row r="14" spans="1:7" x14ac:dyDescent="0.25">
      <c r="A14" s="58" t="s">
        <v>239</v>
      </c>
      <c r="B14" s="47">
        <v>1713082.92</v>
      </c>
      <c r="C14" s="47">
        <v>0</v>
      </c>
      <c r="D14" s="47">
        <f t="shared" si="0"/>
        <v>1713082.92</v>
      </c>
      <c r="E14" s="47">
        <v>555347.28</v>
      </c>
      <c r="F14" s="47">
        <v>555347.43999999994</v>
      </c>
      <c r="G14" s="47">
        <f t="shared" si="1"/>
        <v>-1157735.48</v>
      </c>
    </row>
    <row r="15" spans="1:7" x14ac:dyDescent="0.25">
      <c r="A15" s="58" t="s">
        <v>240</v>
      </c>
      <c r="B15" s="47">
        <v>0</v>
      </c>
      <c r="C15" s="47">
        <v>0</v>
      </c>
      <c r="D15" s="47">
        <f t="shared" si="0"/>
        <v>0</v>
      </c>
      <c r="E15" s="47">
        <v>0</v>
      </c>
      <c r="F15" s="47">
        <v>0</v>
      </c>
      <c r="G15" s="47">
        <f t="shared" si="1"/>
        <v>0</v>
      </c>
    </row>
    <row r="16" spans="1:7" x14ac:dyDescent="0.25">
      <c r="A16" s="92" t="s">
        <v>241</v>
      </c>
      <c r="B16" s="47">
        <f t="shared" ref="B16:F16" si="2">SUM(B17:B27)</f>
        <v>139590337.76999998</v>
      </c>
      <c r="C16" s="47">
        <f t="shared" si="2"/>
        <v>7629200.2299999995</v>
      </c>
      <c r="D16" s="47">
        <f t="shared" si="2"/>
        <v>147219538</v>
      </c>
      <c r="E16" s="47">
        <f t="shared" si="2"/>
        <v>40248016.560000002</v>
      </c>
      <c r="F16" s="47">
        <f t="shared" si="2"/>
        <v>40248016.560000002</v>
      </c>
      <c r="G16" s="47">
        <f t="shared" ref="B16:G16" si="3">SUM(G17:G27)</f>
        <v>-99342321.210000023</v>
      </c>
    </row>
    <row r="17" spans="1:7" x14ac:dyDescent="0.25">
      <c r="A17" s="77" t="s">
        <v>242</v>
      </c>
      <c r="B17" s="47">
        <v>80841953.810000002</v>
      </c>
      <c r="C17" s="47">
        <v>6262294.1900000004</v>
      </c>
      <c r="D17" s="47">
        <f t="shared" ref="D17:D27" si="4">B17+C17</f>
        <v>87104248</v>
      </c>
      <c r="E17" s="47">
        <v>23973834.48</v>
      </c>
      <c r="F17" s="47">
        <v>23973834.48</v>
      </c>
      <c r="G17" s="47">
        <f>F17-B17</f>
        <v>-56868119.329999998</v>
      </c>
    </row>
    <row r="18" spans="1:7" x14ac:dyDescent="0.25">
      <c r="A18" s="77" t="s">
        <v>243</v>
      </c>
      <c r="B18" s="47">
        <v>36016680.710000001</v>
      </c>
      <c r="C18" s="47">
        <v>2853118.29</v>
      </c>
      <c r="D18" s="47">
        <f t="shared" si="4"/>
        <v>38869799</v>
      </c>
      <c r="E18" s="47">
        <v>10855407.369999999</v>
      </c>
      <c r="F18" s="47">
        <v>10855407.369999999</v>
      </c>
      <c r="G18" s="47">
        <f t="shared" ref="G18:G27" si="5">F18-B18</f>
        <v>-25161273.340000004</v>
      </c>
    </row>
    <row r="19" spans="1:7" x14ac:dyDescent="0.25">
      <c r="A19" s="77" t="s">
        <v>244</v>
      </c>
      <c r="B19" s="47">
        <v>9312170.3200000003</v>
      </c>
      <c r="C19" s="47">
        <v>-2436987.3199999998</v>
      </c>
      <c r="D19" s="47">
        <f t="shared" si="4"/>
        <v>6875183</v>
      </c>
      <c r="E19" s="47">
        <v>1652823.42</v>
      </c>
      <c r="F19" s="47">
        <v>1652823.42</v>
      </c>
      <c r="G19" s="47">
        <f t="shared" si="5"/>
        <v>-7659346.9000000004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f t="shared" si="4"/>
        <v>0</v>
      </c>
      <c r="E20" s="47">
        <v>0</v>
      </c>
      <c r="F20" s="47">
        <v>0</v>
      </c>
      <c r="G20" s="47">
        <f t="shared" si="5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f t="shared" si="4"/>
        <v>0</v>
      </c>
      <c r="E21" s="47">
        <v>0</v>
      </c>
      <c r="F21" s="47">
        <v>0</v>
      </c>
      <c r="G21" s="47">
        <f t="shared" si="5"/>
        <v>0</v>
      </c>
    </row>
    <row r="22" spans="1:7" x14ac:dyDescent="0.25">
      <c r="A22" s="77" t="s">
        <v>247</v>
      </c>
      <c r="B22" s="47">
        <v>3546506.99</v>
      </c>
      <c r="C22" s="47">
        <v>430126.01</v>
      </c>
      <c r="D22" s="47">
        <f t="shared" si="4"/>
        <v>3976633</v>
      </c>
      <c r="E22" s="47">
        <v>1070514.98</v>
      </c>
      <c r="F22" s="47">
        <v>1070514.98</v>
      </c>
      <c r="G22" s="47">
        <f t="shared" si="5"/>
        <v>-2475992.0100000002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f t="shared" si="4"/>
        <v>0</v>
      </c>
      <c r="E23" s="47">
        <v>0</v>
      </c>
      <c r="F23" s="47">
        <v>0</v>
      </c>
      <c r="G23" s="47">
        <f t="shared" si="5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f t="shared" si="4"/>
        <v>0</v>
      </c>
      <c r="E24" s="47">
        <v>0</v>
      </c>
      <c r="F24" s="47">
        <v>0</v>
      </c>
      <c r="G24" s="47">
        <f t="shared" si="5"/>
        <v>0</v>
      </c>
    </row>
    <row r="25" spans="1:7" x14ac:dyDescent="0.25">
      <c r="A25" s="77" t="s">
        <v>250</v>
      </c>
      <c r="B25" s="47">
        <v>1459634.57</v>
      </c>
      <c r="C25" s="47">
        <v>518803.43</v>
      </c>
      <c r="D25" s="47">
        <f t="shared" si="4"/>
        <v>1978438</v>
      </c>
      <c r="E25" s="47">
        <v>484344.31</v>
      </c>
      <c r="F25" s="47">
        <v>484344.31</v>
      </c>
      <c r="G25" s="47">
        <f t="shared" si="5"/>
        <v>-975290.26</v>
      </c>
    </row>
    <row r="26" spans="1:7" x14ac:dyDescent="0.25">
      <c r="A26" s="77" t="s">
        <v>251</v>
      </c>
      <c r="B26" s="47">
        <v>8413391.3699999992</v>
      </c>
      <c r="C26" s="47">
        <v>1845.63</v>
      </c>
      <c r="D26" s="47">
        <f t="shared" si="4"/>
        <v>8415237</v>
      </c>
      <c r="E26" s="47">
        <v>2211092</v>
      </c>
      <c r="F26" s="47">
        <v>2211092</v>
      </c>
      <c r="G26" s="47">
        <f t="shared" si="5"/>
        <v>-6202299.3699999992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f t="shared" si="4"/>
        <v>0</v>
      </c>
      <c r="E27" s="47">
        <v>0</v>
      </c>
      <c r="F27" s="47">
        <v>0</v>
      </c>
      <c r="G27" s="47">
        <f t="shared" si="5"/>
        <v>0</v>
      </c>
    </row>
    <row r="28" spans="1:7" x14ac:dyDescent="0.25">
      <c r="A28" s="58" t="s">
        <v>253</v>
      </c>
      <c r="B28" s="47">
        <f>SUM(B29:B33)</f>
        <v>1440986.5399999998</v>
      </c>
      <c r="C28" s="47">
        <f t="shared" ref="C28:F28" si="6">SUM(C29:C33)</f>
        <v>823721.46</v>
      </c>
      <c r="D28" s="47">
        <f t="shared" si="6"/>
        <v>2264708</v>
      </c>
      <c r="E28" s="47">
        <f t="shared" si="6"/>
        <v>656970.17000000004</v>
      </c>
      <c r="F28" s="47">
        <f t="shared" si="6"/>
        <v>656970.17000000004</v>
      </c>
      <c r="G28" s="47">
        <f t="shared" ref="B28:G28" si="7">SUM(G29:G33)</f>
        <v>-784016.36999999988</v>
      </c>
    </row>
    <row r="29" spans="1:7" x14ac:dyDescent="0.25">
      <c r="A29" s="77" t="s">
        <v>254</v>
      </c>
      <c r="B29" s="47">
        <v>14225.94</v>
      </c>
      <c r="C29" s="47">
        <v>-125.94</v>
      </c>
      <c r="D29" s="47">
        <f t="shared" ref="D29:D33" si="8">B29+C29</f>
        <v>14100</v>
      </c>
      <c r="E29" s="47">
        <v>1469.25</v>
      </c>
      <c r="F29" s="47">
        <v>1469.25</v>
      </c>
      <c r="G29" s="47">
        <f>F29-B29</f>
        <v>-12756.69</v>
      </c>
    </row>
    <row r="30" spans="1:7" x14ac:dyDescent="0.25">
      <c r="A30" s="77" t="s">
        <v>255</v>
      </c>
      <c r="B30" s="47">
        <v>260470.67</v>
      </c>
      <c r="C30" s="47">
        <v>-44570.67</v>
      </c>
      <c r="D30" s="47">
        <f t="shared" si="8"/>
        <v>215900</v>
      </c>
      <c r="E30" s="47">
        <v>53975.13</v>
      </c>
      <c r="F30" s="47">
        <v>53975.13</v>
      </c>
      <c r="G30" s="47">
        <f t="shared" ref="G30:G34" si="9">F30-B30</f>
        <v>-206495.54</v>
      </c>
    </row>
    <row r="31" spans="1:7" x14ac:dyDescent="0.25">
      <c r="A31" s="77" t="s">
        <v>256</v>
      </c>
      <c r="B31" s="47">
        <v>1049780.19</v>
      </c>
      <c r="C31" s="47">
        <v>463976.81</v>
      </c>
      <c r="D31" s="47">
        <f t="shared" si="8"/>
        <v>1513757</v>
      </c>
      <c r="E31" s="47">
        <v>405537.56</v>
      </c>
      <c r="F31" s="47">
        <v>405537.56</v>
      </c>
      <c r="G31" s="47">
        <f t="shared" si="9"/>
        <v>-644242.62999999989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f t="shared" si="8"/>
        <v>0</v>
      </c>
      <c r="E32" s="47">
        <v>0</v>
      </c>
      <c r="F32" s="47">
        <v>0</v>
      </c>
      <c r="G32" s="47">
        <f t="shared" si="9"/>
        <v>0</v>
      </c>
    </row>
    <row r="33" spans="1:7" ht="14.45" customHeight="1" x14ac:dyDescent="0.25">
      <c r="A33" s="77" t="s">
        <v>258</v>
      </c>
      <c r="B33" s="47">
        <v>116509.74</v>
      </c>
      <c r="C33" s="47">
        <v>404441.26</v>
      </c>
      <c r="D33" s="47">
        <f t="shared" si="8"/>
        <v>520951</v>
      </c>
      <c r="E33" s="47">
        <v>195988.23</v>
      </c>
      <c r="F33" s="47">
        <v>195988.23</v>
      </c>
      <c r="G33" s="47">
        <f t="shared" si="9"/>
        <v>79478.490000000005</v>
      </c>
    </row>
    <row r="34" spans="1:7" ht="14.45" customHeight="1" x14ac:dyDescent="0.25">
      <c r="A34" s="58" t="s">
        <v>259</v>
      </c>
      <c r="B34" s="47">
        <v>369604.56</v>
      </c>
      <c r="C34" s="47">
        <v>61488682.93</v>
      </c>
      <c r="D34" s="47">
        <f>B34+C34</f>
        <v>61858287.490000002</v>
      </c>
      <c r="E34" s="47">
        <v>22198356.719999999</v>
      </c>
      <c r="F34" s="47">
        <v>22198356.719999999</v>
      </c>
      <c r="G34" s="47">
        <f t="shared" si="9"/>
        <v>21828752.16</v>
      </c>
    </row>
    <row r="35" spans="1:7" ht="14.45" customHeight="1" x14ac:dyDescent="0.25">
      <c r="A35" s="58" t="s">
        <v>260</v>
      </c>
      <c r="B35" s="47">
        <f t="shared" ref="B35:G35" si="10">B36</f>
        <v>0</v>
      </c>
      <c r="C35" s="47">
        <f t="shared" si="10"/>
        <v>0</v>
      </c>
      <c r="D35" s="47">
        <f t="shared" si="10"/>
        <v>0</v>
      </c>
      <c r="E35" s="47">
        <f t="shared" si="10"/>
        <v>0</v>
      </c>
      <c r="F35" s="47">
        <f t="shared" si="10"/>
        <v>0</v>
      </c>
      <c r="G35" s="47">
        <f t="shared" si="10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11">B38+B39</f>
        <v>0</v>
      </c>
      <c r="C37" s="47">
        <f t="shared" si="11"/>
        <v>0</v>
      </c>
      <c r="D37" s="47">
        <f t="shared" si="11"/>
        <v>0</v>
      </c>
      <c r="E37" s="47">
        <f t="shared" si="11"/>
        <v>0</v>
      </c>
      <c r="F37" s="47">
        <f t="shared" si="11"/>
        <v>0</v>
      </c>
      <c r="G37" s="47">
        <f t="shared" si="11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12">SUM(B9,B10,B11,B12,B13,B14,B15,B16,B28,B34,B35,B37)</f>
        <v>195796831.07999998</v>
      </c>
      <c r="C41" s="4">
        <f t="shared" si="12"/>
        <v>69941604.620000005</v>
      </c>
      <c r="D41" s="4">
        <f t="shared" si="12"/>
        <v>265738435.70000002</v>
      </c>
      <c r="E41" s="4">
        <f t="shared" si="12"/>
        <v>93542176.730000004</v>
      </c>
      <c r="F41" s="4">
        <f t="shared" si="12"/>
        <v>93542176.730000004</v>
      </c>
      <c r="G41" s="4">
        <f t="shared" si="12"/>
        <v>-102254654.35000002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13">SUM(B46:B53)</f>
        <v>74391891.239999995</v>
      </c>
      <c r="C45" s="47">
        <f t="shared" si="13"/>
        <v>6908108.7599999998</v>
      </c>
      <c r="D45" s="47">
        <f t="shared" si="13"/>
        <v>81300000</v>
      </c>
      <c r="E45" s="47">
        <f t="shared" si="13"/>
        <v>21359283.200000003</v>
      </c>
      <c r="F45" s="47">
        <f t="shared" si="13"/>
        <v>21359283.200000003</v>
      </c>
      <c r="G45" s="47">
        <f t="shared" si="13"/>
        <v>-53032608.039999992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14">F47-B47</f>
        <v>0</v>
      </c>
    </row>
    <row r="48" spans="1:7" x14ac:dyDescent="0.25">
      <c r="A48" s="80" t="s">
        <v>271</v>
      </c>
      <c r="B48" s="47">
        <v>24370050.449999999</v>
      </c>
      <c r="C48" s="47">
        <v>529949.55000000005</v>
      </c>
      <c r="D48" s="47">
        <f t="shared" ref="D48:D49" si="15">B48+C48</f>
        <v>24900000</v>
      </c>
      <c r="E48" s="47">
        <v>7320585.6500000004</v>
      </c>
      <c r="F48" s="47">
        <v>7320585.6500000004</v>
      </c>
      <c r="G48" s="47">
        <f t="shared" si="14"/>
        <v>-17049464.799999997</v>
      </c>
    </row>
    <row r="49" spans="1:7" ht="30" x14ac:dyDescent="0.25">
      <c r="A49" s="80" t="s">
        <v>272</v>
      </c>
      <c r="B49" s="47">
        <v>50021840.789999999</v>
      </c>
      <c r="C49" s="47">
        <v>6378159.21</v>
      </c>
      <c r="D49" s="47">
        <f t="shared" si="15"/>
        <v>56400000</v>
      </c>
      <c r="E49" s="47">
        <v>14038697.550000001</v>
      </c>
      <c r="F49" s="47">
        <v>14038697.550000001</v>
      </c>
      <c r="G49" s="47">
        <f>F49-B49</f>
        <v>-35983143.239999995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14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14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14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6">SUM(B55:B58)</f>
        <v>0</v>
      </c>
      <c r="C54" s="47">
        <f t="shared" si="16"/>
        <v>0</v>
      </c>
      <c r="D54" s="47">
        <f t="shared" si="16"/>
        <v>0</v>
      </c>
      <c r="E54" s="47">
        <f t="shared" si="16"/>
        <v>0</v>
      </c>
      <c r="F54" s="47">
        <f t="shared" si="16"/>
        <v>0</v>
      </c>
      <c r="G54" s="47">
        <f t="shared" si="16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7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7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7"/>
        <v>0</v>
      </c>
    </row>
    <row r="59" spans="1:7" x14ac:dyDescent="0.25">
      <c r="A59" s="58" t="s">
        <v>282</v>
      </c>
      <c r="B59" s="47">
        <f t="shared" ref="B59:G59" si="18">SUM(B60:B61)</f>
        <v>0</v>
      </c>
      <c r="C59" s="47">
        <f t="shared" si="18"/>
        <v>0</v>
      </c>
      <c r="D59" s="47">
        <f t="shared" si="18"/>
        <v>0</v>
      </c>
      <c r="E59" s="47">
        <f t="shared" si="18"/>
        <v>0</v>
      </c>
      <c r="F59" s="47">
        <f t="shared" si="18"/>
        <v>0</v>
      </c>
      <c r="G59" s="47">
        <f t="shared" si="18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9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9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9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20">B45+B54+B59+B62+B63</f>
        <v>74391891.239999995</v>
      </c>
      <c r="C65" s="4">
        <f t="shared" si="20"/>
        <v>6908108.7599999998</v>
      </c>
      <c r="D65" s="4">
        <f t="shared" si="20"/>
        <v>81300000</v>
      </c>
      <c r="E65" s="4">
        <f t="shared" si="20"/>
        <v>21359283.200000003</v>
      </c>
      <c r="F65" s="4">
        <f t="shared" si="20"/>
        <v>21359283.200000003</v>
      </c>
      <c r="G65" s="4">
        <f t="shared" si="20"/>
        <v>-53032608.039999992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21">B68</f>
        <v>0</v>
      </c>
      <c r="C67" s="4">
        <f t="shared" si="21"/>
        <v>0</v>
      </c>
      <c r="D67" s="4">
        <f t="shared" si="21"/>
        <v>0</v>
      </c>
      <c r="E67" s="4">
        <f t="shared" si="21"/>
        <v>0</v>
      </c>
      <c r="F67" s="4">
        <f t="shared" si="21"/>
        <v>0</v>
      </c>
      <c r="G67" s="4">
        <f t="shared" si="21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22">B41+B65+B67</f>
        <v>270188722.31999999</v>
      </c>
      <c r="C70" s="4">
        <f t="shared" si="22"/>
        <v>76849713.38000001</v>
      </c>
      <c r="D70" s="4">
        <f t="shared" si="22"/>
        <v>347038435.70000005</v>
      </c>
      <c r="E70" s="4">
        <f t="shared" si="22"/>
        <v>114901459.93000001</v>
      </c>
      <c r="F70" s="4">
        <f t="shared" si="22"/>
        <v>114901459.93000001</v>
      </c>
      <c r="G70" s="4">
        <f t="shared" si="22"/>
        <v>-155287262.39000002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23">B73+B74</f>
        <v>0</v>
      </c>
      <c r="C75" s="4">
        <f t="shared" si="23"/>
        <v>0</v>
      </c>
      <c r="D75" s="4">
        <f t="shared" si="23"/>
        <v>0</v>
      </c>
      <c r="E75" s="4">
        <f t="shared" si="23"/>
        <v>0</v>
      </c>
      <c r="F75" s="4">
        <f t="shared" si="23"/>
        <v>0</v>
      </c>
      <c r="G75" s="4">
        <f t="shared" si="23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5:F47 B60:F75 G9:G15 G60:G76 G55:G58 G38:G47 B50:F58 G50:G53" unlockedFormula="1"/>
    <ignoredError sqref="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D117" sqref="D117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9" t="s">
        <v>295</v>
      </c>
      <c r="B1" s="161"/>
      <c r="C1" s="161"/>
      <c r="D1" s="161"/>
      <c r="E1" s="161"/>
      <c r="F1" s="161"/>
      <c r="G1" s="162"/>
    </row>
    <row r="2" spans="1:7" x14ac:dyDescent="0.25">
      <c r="A2" s="125" t="str">
        <f>'Formato 1'!A2</f>
        <v>MUNICIPIO DE URIANGATO GTO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Marzo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167" t="s">
        <v>4</v>
      </c>
      <c r="B7" s="167" t="s">
        <v>298</v>
      </c>
      <c r="C7" s="167"/>
      <c r="D7" s="167"/>
      <c r="E7" s="167"/>
      <c r="F7" s="167"/>
      <c r="G7" s="168" t="s">
        <v>299</v>
      </c>
    </row>
    <row r="8" spans="1:7" ht="30" x14ac:dyDescent="0.25">
      <c r="A8" s="167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67"/>
    </row>
    <row r="9" spans="1:7" x14ac:dyDescent="0.25">
      <c r="A9" s="27" t="s">
        <v>304</v>
      </c>
      <c r="B9" s="83">
        <f t="shared" ref="B9:G9" si="0">SUM(B10,B18,B28,B38,B48,B58,B62,B71,B75)</f>
        <v>195496831.08000001</v>
      </c>
      <c r="C9" s="83">
        <f t="shared" si="0"/>
        <v>104513014.17</v>
      </c>
      <c r="D9" s="83">
        <f t="shared" si="0"/>
        <v>300009845.25</v>
      </c>
      <c r="E9" s="83">
        <f t="shared" si="0"/>
        <v>63802583.799999997</v>
      </c>
      <c r="F9" s="83">
        <f t="shared" si="0"/>
        <v>59485723.239999995</v>
      </c>
      <c r="G9" s="83">
        <f t="shared" si="0"/>
        <v>236207261.45000002</v>
      </c>
    </row>
    <row r="10" spans="1:7" x14ac:dyDescent="0.25">
      <c r="A10" s="84" t="s">
        <v>305</v>
      </c>
      <c r="B10" s="83">
        <f t="shared" ref="B10:G10" si="1">SUM(B11:B17)</f>
        <v>86272557.870000005</v>
      </c>
      <c r="C10" s="83">
        <f t="shared" si="1"/>
        <v>1344217.5</v>
      </c>
      <c r="D10" s="83">
        <f t="shared" si="1"/>
        <v>87616775.370000005</v>
      </c>
      <c r="E10" s="83">
        <f t="shared" si="1"/>
        <v>17190053.109999999</v>
      </c>
      <c r="F10" s="83">
        <f t="shared" si="1"/>
        <v>17190053.099999998</v>
      </c>
      <c r="G10" s="83">
        <f t="shared" si="1"/>
        <v>70426722.25999999</v>
      </c>
    </row>
    <row r="11" spans="1:7" x14ac:dyDescent="0.25">
      <c r="A11" s="85" t="s">
        <v>306</v>
      </c>
      <c r="B11" s="75">
        <v>61904515.210000001</v>
      </c>
      <c r="C11" s="75">
        <v>282296.84999999998</v>
      </c>
      <c r="D11" s="75">
        <f>B11+C11</f>
        <v>62186812.060000002</v>
      </c>
      <c r="E11" s="75">
        <v>15184989.09</v>
      </c>
      <c r="F11" s="75">
        <v>15184989.09</v>
      </c>
      <c r="G11" s="75">
        <f>D11-E11</f>
        <v>47001822.969999999</v>
      </c>
    </row>
    <row r="12" spans="1:7" x14ac:dyDescent="0.25">
      <c r="A12" s="85" t="s">
        <v>307</v>
      </c>
      <c r="B12" s="75">
        <v>29818.97</v>
      </c>
      <c r="C12" s="75">
        <v>0</v>
      </c>
      <c r="D12" s="75">
        <f t="shared" ref="D12:D17" si="2">B12+C12</f>
        <v>29818.97</v>
      </c>
      <c r="E12" s="75">
        <v>0</v>
      </c>
      <c r="F12" s="75">
        <v>0</v>
      </c>
      <c r="G12" s="75">
        <f t="shared" ref="G12:G17" si="3">D12-E12</f>
        <v>29818.97</v>
      </c>
    </row>
    <row r="13" spans="1:7" x14ac:dyDescent="0.25">
      <c r="A13" s="85" t="s">
        <v>308</v>
      </c>
      <c r="B13" s="75">
        <v>12930587.630000001</v>
      </c>
      <c r="C13" s="75">
        <v>439336.91</v>
      </c>
      <c r="D13" s="75">
        <f t="shared" si="2"/>
        <v>13369924.540000001</v>
      </c>
      <c r="E13" s="75">
        <v>406129.61</v>
      </c>
      <c r="F13" s="75">
        <v>406129.6</v>
      </c>
      <c r="G13" s="75">
        <f t="shared" si="3"/>
        <v>12963794.930000002</v>
      </c>
    </row>
    <row r="14" spans="1:7" x14ac:dyDescent="0.25">
      <c r="A14" s="85" t="s">
        <v>309</v>
      </c>
      <c r="B14" s="75">
        <v>0</v>
      </c>
      <c r="C14" s="75">
        <v>0</v>
      </c>
      <c r="D14" s="75">
        <f t="shared" si="2"/>
        <v>0</v>
      </c>
      <c r="E14" s="75">
        <v>0</v>
      </c>
      <c r="F14" s="75">
        <v>0</v>
      </c>
      <c r="G14" s="75">
        <f t="shared" si="3"/>
        <v>0</v>
      </c>
    </row>
    <row r="15" spans="1:7" x14ac:dyDescent="0.25">
      <c r="A15" s="85" t="s">
        <v>310</v>
      </c>
      <c r="B15" s="75">
        <v>9807636.0600000005</v>
      </c>
      <c r="C15" s="75">
        <v>622583.74</v>
      </c>
      <c r="D15" s="75">
        <f t="shared" si="2"/>
        <v>10430219.800000001</v>
      </c>
      <c r="E15" s="75">
        <v>1598934.41</v>
      </c>
      <c r="F15" s="75">
        <v>1598934.41</v>
      </c>
      <c r="G15" s="75">
        <f t="shared" si="3"/>
        <v>8831285.3900000006</v>
      </c>
    </row>
    <row r="16" spans="1:7" x14ac:dyDescent="0.25">
      <c r="A16" s="85" t="s">
        <v>311</v>
      </c>
      <c r="B16" s="75">
        <v>1600000</v>
      </c>
      <c r="C16" s="75">
        <v>0</v>
      </c>
      <c r="D16" s="75">
        <f t="shared" si="2"/>
        <v>1600000</v>
      </c>
      <c r="E16" s="75">
        <v>0</v>
      </c>
      <c r="F16" s="75">
        <v>0</v>
      </c>
      <c r="G16" s="75">
        <f t="shared" si="3"/>
        <v>1600000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f t="shared" si="2"/>
        <v>0</v>
      </c>
      <c r="E17" s="75">
        <v>0</v>
      </c>
      <c r="F17" s="75">
        <v>0</v>
      </c>
      <c r="G17" s="75">
        <f t="shared" si="3"/>
        <v>0</v>
      </c>
    </row>
    <row r="18" spans="1:7" x14ac:dyDescent="0.25">
      <c r="A18" s="84" t="s">
        <v>313</v>
      </c>
      <c r="B18" s="83">
        <f t="shared" ref="B18:G18" si="4">SUM(B19:B27)</f>
        <v>19555909.400000002</v>
      </c>
      <c r="C18" s="83">
        <f t="shared" si="4"/>
        <v>1559250</v>
      </c>
      <c r="D18" s="83">
        <f t="shared" si="4"/>
        <v>21115159.400000002</v>
      </c>
      <c r="E18" s="83">
        <f t="shared" si="4"/>
        <v>4179599.0200000005</v>
      </c>
      <c r="F18" s="83">
        <f t="shared" si="4"/>
        <v>4050805.6800000006</v>
      </c>
      <c r="G18" s="83">
        <f t="shared" si="4"/>
        <v>16935560.379999999</v>
      </c>
    </row>
    <row r="19" spans="1:7" x14ac:dyDescent="0.25">
      <c r="A19" s="85" t="s">
        <v>314</v>
      </c>
      <c r="B19" s="75">
        <v>1806466.53</v>
      </c>
      <c r="C19" s="75">
        <v>84650</v>
      </c>
      <c r="D19" s="75">
        <f t="shared" ref="D19:D27" si="5">B19+C19</f>
        <v>1891116.53</v>
      </c>
      <c r="E19" s="75">
        <v>163376.35999999999</v>
      </c>
      <c r="F19" s="75">
        <v>135220.4</v>
      </c>
      <c r="G19" s="75">
        <f>D19-E19</f>
        <v>1727740.17</v>
      </c>
    </row>
    <row r="20" spans="1:7" x14ac:dyDescent="0.25">
      <c r="A20" s="85" t="s">
        <v>315</v>
      </c>
      <c r="B20" s="75">
        <v>718824.15</v>
      </c>
      <c r="C20" s="75">
        <v>12500</v>
      </c>
      <c r="D20" s="75">
        <f t="shared" si="5"/>
        <v>731324.15</v>
      </c>
      <c r="E20" s="75">
        <v>41076.19</v>
      </c>
      <c r="F20" s="75">
        <v>33266.44</v>
      </c>
      <c r="G20" s="75">
        <f t="shared" ref="G20:G27" si="6">D20-E20</f>
        <v>690247.96</v>
      </c>
    </row>
    <row r="21" spans="1:7" x14ac:dyDescent="0.25">
      <c r="A21" s="85" t="s">
        <v>316</v>
      </c>
      <c r="B21" s="75">
        <v>0</v>
      </c>
      <c r="C21" s="75">
        <v>0</v>
      </c>
      <c r="D21" s="75">
        <f t="shared" si="5"/>
        <v>0</v>
      </c>
      <c r="E21" s="75">
        <v>0</v>
      </c>
      <c r="F21" s="75">
        <v>0</v>
      </c>
      <c r="G21" s="75">
        <f t="shared" si="6"/>
        <v>0</v>
      </c>
    </row>
    <row r="22" spans="1:7" x14ac:dyDescent="0.25">
      <c r="A22" s="85" t="s">
        <v>317</v>
      </c>
      <c r="B22" s="75">
        <v>4819429.26</v>
      </c>
      <c r="C22" s="75">
        <v>761500</v>
      </c>
      <c r="D22" s="75">
        <f t="shared" si="5"/>
        <v>5580929.2599999998</v>
      </c>
      <c r="E22" s="75">
        <v>901863.19</v>
      </c>
      <c r="F22" s="75">
        <v>871175.47</v>
      </c>
      <c r="G22" s="75">
        <f t="shared" si="6"/>
        <v>4679066.07</v>
      </c>
    </row>
    <row r="23" spans="1:7" x14ac:dyDescent="0.25">
      <c r="A23" s="85" t="s">
        <v>318</v>
      </c>
      <c r="B23" s="75">
        <v>3215150</v>
      </c>
      <c r="C23" s="75">
        <v>15000</v>
      </c>
      <c r="D23" s="75">
        <f t="shared" si="5"/>
        <v>3230150</v>
      </c>
      <c r="E23" s="75">
        <v>846514.84</v>
      </c>
      <c r="F23" s="75">
        <v>843103.93</v>
      </c>
      <c r="G23" s="75">
        <f t="shared" si="6"/>
        <v>2383635.16</v>
      </c>
    </row>
    <row r="24" spans="1:7" x14ac:dyDescent="0.25">
      <c r="A24" s="85" t="s">
        <v>319</v>
      </c>
      <c r="B24" s="75">
        <v>5886246.1100000003</v>
      </c>
      <c r="C24" s="75">
        <v>20600</v>
      </c>
      <c r="D24" s="75">
        <f t="shared" si="5"/>
        <v>5906846.1100000003</v>
      </c>
      <c r="E24" s="75">
        <v>1692288.12</v>
      </c>
      <c r="F24" s="75">
        <v>1692288.12</v>
      </c>
      <c r="G24" s="75">
        <f t="shared" si="6"/>
        <v>4214557.99</v>
      </c>
    </row>
    <row r="25" spans="1:7" x14ac:dyDescent="0.25">
      <c r="A25" s="85" t="s">
        <v>320</v>
      </c>
      <c r="B25" s="75">
        <v>916829.91</v>
      </c>
      <c r="C25" s="75">
        <v>552000</v>
      </c>
      <c r="D25" s="75">
        <f t="shared" si="5"/>
        <v>1468829.9100000001</v>
      </c>
      <c r="E25" s="75">
        <v>99289.04</v>
      </c>
      <c r="F25" s="75">
        <v>82034.039999999994</v>
      </c>
      <c r="G25" s="75">
        <f t="shared" si="6"/>
        <v>1369540.87</v>
      </c>
    </row>
    <row r="26" spans="1:7" x14ac:dyDescent="0.25">
      <c r="A26" s="85" t="s">
        <v>321</v>
      </c>
      <c r="B26" s="75">
        <v>120000</v>
      </c>
      <c r="C26" s="75">
        <v>0</v>
      </c>
      <c r="D26" s="75">
        <f t="shared" si="5"/>
        <v>120000</v>
      </c>
      <c r="E26" s="75">
        <v>33060</v>
      </c>
      <c r="F26" s="75">
        <v>33060</v>
      </c>
      <c r="G26" s="75">
        <f t="shared" si="6"/>
        <v>86940</v>
      </c>
    </row>
    <row r="27" spans="1:7" x14ac:dyDescent="0.25">
      <c r="A27" s="85" t="s">
        <v>322</v>
      </c>
      <c r="B27" s="75">
        <v>2072963.44</v>
      </c>
      <c r="C27" s="75">
        <v>113000</v>
      </c>
      <c r="D27" s="75">
        <f t="shared" si="5"/>
        <v>2185963.44</v>
      </c>
      <c r="E27" s="75">
        <v>402131.28</v>
      </c>
      <c r="F27" s="75">
        <v>360657.28</v>
      </c>
      <c r="G27" s="75">
        <f t="shared" si="6"/>
        <v>1783832.16</v>
      </c>
    </row>
    <row r="28" spans="1:7" x14ac:dyDescent="0.25">
      <c r="A28" s="84" t="s">
        <v>323</v>
      </c>
      <c r="B28" s="83">
        <f t="shared" ref="B28:G28" si="7">SUM(B29:B37)</f>
        <v>46280987.190000005</v>
      </c>
      <c r="C28" s="83">
        <f t="shared" si="7"/>
        <v>1855010.1099999999</v>
      </c>
      <c r="D28" s="83">
        <f t="shared" si="7"/>
        <v>48135997.299999997</v>
      </c>
      <c r="E28" s="83">
        <f t="shared" si="7"/>
        <v>8911650.4399999995</v>
      </c>
      <c r="F28" s="83">
        <f t="shared" si="7"/>
        <v>7972535.5</v>
      </c>
      <c r="G28" s="83">
        <f t="shared" si="7"/>
        <v>39224346.860000007</v>
      </c>
    </row>
    <row r="29" spans="1:7" x14ac:dyDescent="0.25">
      <c r="A29" s="85" t="s">
        <v>324</v>
      </c>
      <c r="B29" s="75">
        <v>10956017.210000001</v>
      </c>
      <c r="C29" s="75">
        <v>0</v>
      </c>
      <c r="D29" s="75">
        <f t="shared" ref="D29:D37" si="8">B29+C29</f>
        <v>10956017.210000001</v>
      </c>
      <c r="E29" s="75">
        <v>413119.61</v>
      </c>
      <c r="F29" s="75">
        <v>381894.22</v>
      </c>
      <c r="G29" s="75">
        <f>D29-E29</f>
        <v>10542897.600000001</v>
      </c>
    </row>
    <row r="30" spans="1:7" x14ac:dyDescent="0.25">
      <c r="A30" s="85" t="s">
        <v>325</v>
      </c>
      <c r="B30" s="75">
        <v>854982.13</v>
      </c>
      <c r="C30" s="75">
        <v>190390</v>
      </c>
      <c r="D30" s="75">
        <f t="shared" si="8"/>
        <v>1045372.13</v>
      </c>
      <c r="E30" s="75">
        <v>216746</v>
      </c>
      <c r="F30" s="75">
        <v>181946</v>
      </c>
      <c r="G30" s="75">
        <f t="shared" ref="G30:G37" si="9">D30-E30</f>
        <v>828626.13</v>
      </c>
    </row>
    <row r="31" spans="1:7" x14ac:dyDescent="0.25">
      <c r="A31" s="85" t="s">
        <v>326</v>
      </c>
      <c r="B31" s="75">
        <v>5780561.9000000004</v>
      </c>
      <c r="C31" s="75">
        <v>202157.84</v>
      </c>
      <c r="D31" s="75">
        <f t="shared" si="8"/>
        <v>5982719.7400000002</v>
      </c>
      <c r="E31" s="75">
        <v>583161.78</v>
      </c>
      <c r="F31" s="75">
        <v>544926.5</v>
      </c>
      <c r="G31" s="75">
        <f t="shared" si="9"/>
        <v>5399557.96</v>
      </c>
    </row>
    <row r="32" spans="1:7" x14ac:dyDescent="0.25">
      <c r="A32" s="85" t="s">
        <v>327</v>
      </c>
      <c r="B32" s="75">
        <v>1356000.05</v>
      </c>
      <c r="C32" s="75">
        <v>212000</v>
      </c>
      <c r="D32" s="75">
        <f t="shared" si="8"/>
        <v>1568000.05</v>
      </c>
      <c r="E32" s="75">
        <v>522036.7</v>
      </c>
      <c r="F32" s="75">
        <v>122472.39</v>
      </c>
      <c r="G32" s="75">
        <f t="shared" si="9"/>
        <v>1045963.3500000001</v>
      </c>
    </row>
    <row r="33" spans="1:7" ht="14.45" customHeight="1" x14ac:dyDescent="0.25">
      <c r="A33" s="85" t="s">
        <v>328</v>
      </c>
      <c r="B33" s="75">
        <v>5258477.5599999996</v>
      </c>
      <c r="C33" s="75">
        <v>37500</v>
      </c>
      <c r="D33" s="75">
        <f t="shared" si="8"/>
        <v>5295977.5599999996</v>
      </c>
      <c r="E33" s="75">
        <v>793237.85</v>
      </c>
      <c r="F33" s="75">
        <v>769861.85</v>
      </c>
      <c r="G33" s="75">
        <f t="shared" si="9"/>
        <v>4502739.71</v>
      </c>
    </row>
    <row r="34" spans="1:7" ht="14.45" customHeight="1" x14ac:dyDescent="0.25">
      <c r="A34" s="85" t="s">
        <v>329</v>
      </c>
      <c r="B34" s="75">
        <v>1602976.85</v>
      </c>
      <c r="C34" s="75">
        <v>54800</v>
      </c>
      <c r="D34" s="75">
        <f t="shared" si="8"/>
        <v>1657776.85</v>
      </c>
      <c r="E34" s="75">
        <v>294520.49</v>
      </c>
      <c r="F34" s="75">
        <v>194251.05</v>
      </c>
      <c r="G34" s="75">
        <f t="shared" si="9"/>
        <v>1363256.36</v>
      </c>
    </row>
    <row r="35" spans="1:7" ht="14.45" customHeight="1" x14ac:dyDescent="0.25">
      <c r="A35" s="85" t="s">
        <v>330</v>
      </c>
      <c r="B35" s="75">
        <v>1989384.41</v>
      </c>
      <c r="C35" s="75">
        <v>6000</v>
      </c>
      <c r="D35" s="75">
        <f t="shared" si="8"/>
        <v>1995384.41</v>
      </c>
      <c r="E35" s="75">
        <v>130031.3</v>
      </c>
      <c r="F35" s="75">
        <v>124194.3</v>
      </c>
      <c r="G35" s="75">
        <f t="shared" si="9"/>
        <v>1865353.1099999999</v>
      </c>
    </row>
    <row r="36" spans="1:7" ht="14.45" customHeight="1" x14ac:dyDescent="0.25">
      <c r="A36" s="85" t="s">
        <v>331</v>
      </c>
      <c r="B36" s="75">
        <v>14214991.15</v>
      </c>
      <c r="C36" s="75">
        <v>-16000</v>
      </c>
      <c r="D36" s="75">
        <f t="shared" si="8"/>
        <v>14198991.15</v>
      </c>
      <c r="E36" s="75">
        <v>4828617.1900000004</v>
      </c>
      <c r="F36" s="75">
        <v>4797513.1900000004</v>
      </c>
      <c r="G36" s="75">
        <f t="shared" si="9"/>
        <v>9370373.9600000009</v>
      </c>
    </row>
    <row r="37" spans="1:7" ht="14.45" customHeight="1" x14ac:dyDescent="0.25">
      <c r="A37" s="85" t="s">
        <v>332</v>
      </c>
      <c r="B37" s="75">
        <v>4267595.93</v>
      </c>
      <c r="C37" s="75">
        <v>1168162.27</v>
      </c>
      <c r="D37" s="75">
        <f t="shared" si="8"/>
        <v>5435758.1999999993</v>
      </c>
      <c r="E37" s="75">
        <v>1130179.52</v>
      </c>
      <c r="F37" s="75">
        <v>855476</v>
      </c>
      <c r="G37" s="75">
        <f t="shared" si="9"/>
        <v>4305578.68</v>
      </c>
    </row>
    <row r="38" spans="1:7" x14ac:dyDescent="0.25">
      <c r="A38" s="84" t="s">
        <v>333</v>
      </c>
      <c r="B38" s="83">
        <f t="shared" ref="B38:G38" si="10">SUM(B39:B47)</f>
        <v>35248748.93</v>
      </c>
      <c r="C38" s="83">
        <f t="shared" si="10"/>
        <v>19252447.780000001</v>
      </c>
      <c r="D38" s="83">
        <f t="shared" si="10"/>
        <v>54501196.710000001</v>
      </c>
      <c r="E38" s="83">
        <f t="shared" si="10"/>
        <v>8556212.370000001</v>
      </c>
      <c r="F38" s="83">
        <f t="shared" si="10"/>
        <v>8345836.1300000008</v>
      </c>
      <c r="G38" s="83">
        <f t="shared" si="10"/>
        <v>45944984.339999996</v>
      </c>
    </row>
    <row r="39" spans="1:7" x14ac:dyDescent="0.25">
      <c r="A39" s="85" t="s">
        <v>334</v>
      </c>
      <c r="B39" s="75">
        <v>18321405.77</v>
      </c>
      <c r="C39" s="75">
        <v>400000</v>
      </c>
      <c r="D39" s="75">
        <f t="shared" ref="D39:D43" si="11">B39+C39</f>
        <v>18721405.77</v>
      </c>
      <c r="E39" s="75">
        <v>4063800</v>
      </c>
      <c r="F39" s="75">
        <v>4013800</v>
      </c>
      <c r="G39" s="75">
        <f>D39-E39</f>
        <v>14657605.77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f t="shared" si="11"/>
        <v>0</v>
      </c>
      <c r="E40" s="75">
        <v>0</v>
      </c>
      <c r="F40" s="75">
        <v>0</v>
      </c>
      <c r="G40" s="75">
        <f t="shared" ref="G40:G47" si="12">D40-E40</f>
        <v>0</v>
      </c>
    </row>
    <row r="41" spans="1:7" x14ac:dyDescent="0.25">
      <c r="A41" s="85" t="s">
        <v>336</v>
      </c>
      <c r="B41" s="75">
        <v>910000</v>
      </c>
      <c r="C41" s="75">
        <v>401500</v>
      </c>
      <c r="D41" s="75">
        <f t="shared" si="11"/>
        <v>1311500</v>
      </c>
      <c r="E41" s="75">
        <v>0</v>
      </c>
      <c r="F41" s="75">
        <v>0</v>
      </c>
      <c r="G41" s="75">
        <f t="shared" si="12"/>
        <v>1311500</v>
      </c>
    </row>
    <row r="42" spans="1:7" x14ac:dyDescent="0.25">
      <c r="A42" s="85" t="s">
        <v>337</v>
      </c>
      <c r="B42" s="75">
        <v>11745460.699999999</v>
      </c>
      <c r="C42" s="75">
        <v>18450947.780000001</v>
      </c>
      <c r="D42" s="75">
        <f t="shared" si="11"/>
        <v>30196408.48</v>
      </c>
      <c r="E42" s="75">
        <v>3437384.31</v>
      </c>
      <c r="F42" s="75">
        <v>3277008.07</v>
      </c>
      <c r="G42" s="75">
        <f t="shared" si="12"/>
        <v>26759024.170000002</v>
      </c>
    </row>
    <row r="43" spans="1:7" x14ac:dyDescent="0.25">
      <c r="A43" s="85" t="s">
        <v>338</v>
      </c>
      <c r="B43" s="75">
        <v>4271882.46</v>
      </c>
      <c r="C43" s="75">
        <v>0</v>
      </c>
      <c r="D43" s="75">
        <f t="shared" si="11"/>
        <v>4271882.46</v>
      </c>
      <c r="E43" s="75">
        <v>1055028.06</v>
      </c>
      <c r="F43" s="75">
        <v>1055028.06</v>
      </c>
      <c r="G43" s="75">
        <f t="shared" si="12"/>
        <v>3216854.4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12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12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12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12"/>
        <v>0</v>
      </c>
    </row>
    <row r="48" spans="1:7" x14ac:dyDescent="0.25">
      <c r="A48" s="84" t="s">
        <v>343</v>
      </c>
      <c r="B48" s="83">
        <f t="shared" ref="B48:G48" si="13">SUM(B49:B57)</f>
        <v>1447501.7000000002</v>
      </c>
      <c r="C48" s="83">
        <f t="shared" si="13"/>
        <v>3779990</v>
      </c>
      <c r="D48" s="83">
        <f t="shared" si="13"/>
        <v>5227491.7</v>
      </c>
      <c r="E48" s="83">
        <f t="shared" si="13"/>
        <v>157470.37</v>
      </c>
      <c r="F48" s="83">
        <f t="shared" si="13"/>
        <v>92969.99</v>
      </c>
      <c r="G48" s="83">
        <f t="shared" si="13"/>
        <v>5070021.33</v>
      </c>
    </row>
    <row r="49" spans="1:7" x14ac:dyDescent="0.25">
      <c r="A49" s="85" t="s">
        <v>344</v>
      </c>
      <c r="B49" s="75">
        <v>991374.83</v>
      </c>
      <c r="C49" s="75">
        <v>82990</v>
      </c>
      <c r="D49" s="75">
        <f t="shared" ref="D49:D57" si="14">B49+C49</f>
        <v>1074364.83</v>
      </c>
      <c r="E49" s="75">
        <v>157470.37</v>
      </c>
      <c r="F49" s="75">
        <v>92969.99</v>
      </c>
      <c r="G49" s="75">
        <f>D49-E49</f>
        <v>916894.46000000008</v>
      </c>
    </row>
    <row r="50" spans="1:7" x14ac:dyDescent="0.25">
      <c r="A50" s="85" t="s">
        <v>345</v>
      </c>
      <c r="B50" s="75">
        <v>20000</v>
      </c>
      <c r="C50" s="75">
        <v>0</v>
      </c>
      <c r="D50" s="75">
        <f t="shared" si="14"/>
        <v>20000</v>
      </c>
      <c r="E50" s="75">
        <v>0</v>
      </c>
      <c r="F50" s="75">
        <v>0</v>
      </c>
      <c r="G50" s="75">
        <f t="shared" ref="G50:G57" si="15">D50-E50</f>
        <v>20000</v>
      </c>
    </row>
    <row r="51" spans="1:7" x14ac:dyDescent="0.25">
      <c r="A51" s="85" t="s">
        <v>346</v>
      </c>
      <c r="B51" s="75">
        <v>10000</v>
      </c>
      <c r="C51" s="75">
        <v>0</v>
      </c>
      <c r="D51" s="75">
        <f t="shared" si="14"/>
        <v>10000</v>
      </c>
      <c r="E51" s="75">
        <v>0</v>
      </c>
      <c r="F51" s="75">
        <v>0</v>
      </c>
      <c r="G51" s="75">
        <f t="shared" si="15"/>
        <v>10000</v>
      </c>
    </row>
    <row r="52" spans="1:7" x14ac:dyDescent="0.25">
      <c r="A52" s="85" t="s">
        <v>347</v>
      </c>
      <c r="B52" s="75">
        <v>36000</v>
      </c>
      <c r="C52" s="75">
        <v>3700000</v>
      </c>
      <c r="D52" s="75">
        <f t="shared" si="14"/>
        <v>3736000</v>
      </c>
      <c r="E52" s="75">
        <v>0</v>
      </c>
      <c r="F52" s="75">
        <v>0</v>
      </c>
      <c r="G52" s="75">
        <f t="shared" si="15"/>
        <v>3736000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f t="shared" si="14"/>
        <v>0</v>
      </c>
      <c r="E53" s="75">
        <v>0</v>
      </c>
      <c r="F53" s="75">
        <v>0</v>
      </c>
      <c r="G53" s="75">
        <f t="shared" si="15"/>
        <v>0</v>
      </c>
    </row>
    <row r="54" spans="1:7" x14ac:dyDescent="0.25">
      <c r="A54" s="85" t="s">
        <v>349</v>
      </c>
      <c r="B54" s="75">
        <v>359126.87</v>
      </c>
      <c r="C54" s="75">
        <v>-3000</v>
      </c>
      <c r="D54" s="75">
        <f t="shared" si="14"/>
        <v>356126.87</v>
      </c>
      <c r="E54" s="75">
        <v>0</v>
      </c>
      <c r="F54" s="75">
        <v>0</v>
      </c>
      <c r="G54" s="75">
        <f t="shared" si="15"/>
        <v>356126.87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f t="shared" si="14"/>
        <v>0</v>
      </c>
      <c r="E55" s="75">
        <v>0</v>
      </c>
      <c r="F55" s="75">
        <v>0</v>
      </c>
      <c r="G55" s="75">
        <f t="shared" si="15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f t="shared" si="14"/>
        <v>0</v>
      </c>
      <c r="E56" s="75">
        <v>0</v>
      </c>
      <c r="F56" s="75">
        <v>0</v>
      </c>
      <c r="G56" s="75">
        <f t="shared" si="15"/>
        <v>0</v>
      </c>
    </row>
    <row r="57" spans="1:7" x14ac:dyDescent="0.25">
      <c r="A57" s="85" t="s">
        <v>352</v>
      </c>
      <c r="B57" s="75">
        <v>31000</v>
      </c>
      <c r="C57" s="75">
        <v>0</v>
      </c>
      <c r="D57" s="75">
        <f t="shared" si="14"/>
        <v>31000</v>
      </c>
      <c r="E57" s="75">
        <v>0</v>
      </c>
      <c r="F57" s="75">
        <v>0</v>
      </c>
      <c r="G57" s="75">
        <f t="shared" si="15"/>
        <v>31000</v>
      </c>
    </row>
    <row r="58" spans="1:7" x14ac:dyDescent="0.25">
      <c r="A58" s="84" t="s">
        <v>353</v>
      </c>
      <c r="B58" s="83">
        <f t="shared" ref="B58:G58" si="16">SUM(B59:B61)</f>
        <v>6691125.9900000002</v>
      </c>
      <c r="C58" s="83">
        <f t="shared" si="16"/>
        <v>76722098.780000001</v>
      </c>
      <c r="D58" s="83">
        <f t="shared" si="16"/>
        <v>83413224.769999996</v>
      </c>
      <c r="E58" s="83">
        <f t="shared" si="16"/>
        <v>24807598.489999998</v>
      </c>
      <c r="F58" s="83">
        <f t="shared" si="16"/>
        <v>21833522.84</v>
      </c>
      <c r="G58" s="83">
        <f t="shared" si="16"/>
        <v>58605626.280000001</v>
      </c>
    </row>
    <row r="59" spans="1:7" x14ac:dyDescent="0.25">
      <c r="A59" s="85" t="s">
        <v>354</v>
      </c>
      <c r="B59" s="75">
        <v>6691125.9900000002</v>
      </c>
      <c r="C59" s="75">
        <v>76722098.780000001</v>
      </c>
      <c r="D59" s="75">
        <f t="shared" ref="D59" si="17">B59+C59</f>
        <v>83413224.769999996</v>
      </c>
      <c r="E59" s="75">
        <v>24807598.489999998</v>
      </c>
      <c r="F59" s="75">
        <v>21833522.84</v>
      </c>
      <c r="G59" s="75">
        <f>D59-E59</f>
        <v>58605626.280000001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8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8"/>
        <v>0</v>
      </c>
    </row>
    <row r="62" spans="1:7" x14ac:dyDescent="0.25">
      <c r="A62" s="84" t="s">
        <v>357</v>
      </c>
      <c r="B62" s="83">
        <f t="shared" ref="B62:G62" si="19">SUM(B63:B67,B69:B70)</f>
        <v>0</v>
      </c>
      <c r="C62" s="83">
        <f t="shared" si="19"/>
        <v>0</v>
      </c>
      <c r="D62" s="83">
        <f t="shared" si="19"/>
        <v>0</v>
      </c>
      <c r="E62" s="83">
        <f t="shared" si="19"/>
        <v>0</v>
      </c>
      <c r="F62" s="83">
        <f t="shared" si="19"/>
        <v>0</v>
      </c>
      <c r="G62" s="83">
        <f t="shared" si="19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20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20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20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20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20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20"/>
        <v>0</v>
      </c>
    </row>
    <row r="70" spans="1:7" x14ac:dyDescent="0.25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20"/>
        <v>0</v>
      </c>
    </row>
    <row r="71" spans="1:7" x14ac:dyDescent="0.25">
      <c r="A71" s="84" t="s">
        <v>366</v>
      </c>
      <c r="B71" s="83">
        <f t="shared" ref="B71:G71" si="21">SUM(B72:B74)</f>
        <v>0</v>
      </c>
      <c r="C71" s="83">
        <f t="shared" si="21"/>
        <v>0</v>
      </c>
      <c r="D71" s="83">
        <f t="shared" si="21"/>
        <v>0</v>
      </c>
      <c r="E71" s="83">
        <f t="shared" si="21"/>
        <v>0</v>
      </c>
      <c r="F71" s="83">
        <f t="shared" si="21"/>
        <v>0</v>
      </c>
      <c r="G71" s="83">
        <f t="shared" si="21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22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22"/>
        <v>0</v>
      </c>
    </row>
    <row r="75" spans="1:7" x14ac:dyDescent="0.25">
      <c r="A75" s="84" t="s">
        <v>370</v>
      </c>
      <c r="B75" s="83">
        <f t="shared" ref="B75:G75" si="23">SUM(B76:B82)</f>
        <v>0</v>
      </c>
      <c r="C75" s="83">
        <f t="shared" si="23"/>
        <v>0</v>
      </c>
      <c r="D75" s="83">
        <f t="shared" si="23"/>
        <v>0</v>
      </c>
      <c r="E75" s="83">
        <f t="shared" si="23"/>
        <v>0</v>
      </c>
      <c r="F75" s="83">
        <f t="shared" si="23"/>
        <v>0</v>
      </c>
      <c r="G75" s="83">
        <f t="shared" si="23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24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24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24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24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24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24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25">SUM(B85,B93,B103,B113,B123,B133,B137,B146,B150)</f>
        <v>74691891.24000001</v>
      </c>
      <c r="C84" s="83">
        <f t="shared" si="25"/>
        <v>104488396.10000001</v>
      </c>
      <c r="D84" s="83">
        <f t="shared" si="25"/>
        <v>179180287.34000003</v>
      </c>
      <c r="E84" s="83">
        <f t="shared" si="25"/>
        <v>53847282.810000002</v>
      </c>
      <c r="F84" s="83">
        <f t="shared" si="25"/>
        <v>53837654.810000002</v>
      </c>
      <c r="G84" s="83">
        <f t="shared" si="25"/>
        <v>125333004.53000002</v>
      </c>
    </row>
    <row r="85" spans="1:7" x14ac:dyDescent="0.25">
      <c r="A85" s="84" t="s">
        <v>305</v>
      </c>
      <c r="B85" s="83">
        <f t="shared" ref="B85:G85" si="26">SUM(B86:B92)</f>
        <v>43521743.490000002</v>
      </c>
      <c r="C85" s="83">
        <f t="shared" si="26"/>
        <v>0</v>
      </c>
      <c r="D85" s="83">
        <f t="shared" si="26"/>
        <v>43521743.490000002</v>
      </c>
      <c r="E85" s="83">
        <f t="shared" si="26"/>
        <v>8786017.6900000013</v>
      </c>
      <c r="F85" s="83">
        <f t="shared" si="26"/>
        <v>8786017.6900000013</v>
      </c>
      <c r="G85" s="83">
        <f t="shared" si="26"/>
        <v>34735725.800000004</v>
      </c>
    </row>
    <row r="86" spans="1:7" x14ac:dyDescent="0.25">
      <c r="A86" s="85" t="s">
        <v>306</v>
      </c>
      <c r="B86" s="75">
        <v>35020252.130000003</v>
      </c>
      <c r="C86" s="75">
        <v>0</v>
      </c>
      <c r="D86" s="75">
        <f t="shared" ref="D86:D90" si="27">B86+C86</f>
        <v>35020252.130000003</v>
      </c>
      <c r="E86" s="75">
        <v>8104082.8600000003</v>
      </c>
      <c r="F86" s="75">
        <v>8104082.8600000003</v>
      </c>
      <c r="G86" s="75">
        <f>D86-E86</f>
        <v>26916169.270000003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f t="shared" si="27"/>
        <v>0</v>
      </c>
      <c r="E87" s="75">
        <v>0</v>
      </c>
      <c r="F87" s="75">
        <v>0</v>
      </c>
      <c r="G87" s="75">
        <f t="shared" ref="G87:G92" si="28">D87-E87</f>
        <v>0</v>
      </c>
    </row>
    <row r="88" spans="1:7" x14ac:dyDescent="0.25">
      <c r="A88" s="85" t="s">
        <v>308</v>
      </c>
      <c r="B88" s="75">
        <v>4951871.1900000004</v>
      </c>
      <c r="C88" s="75">
        <v>0</v>
      </c>
      <c r="D88" s="75">
        <f t="shared" si="27"/>
        <v>4951871.1900000004</v>
      </c>
      <c r="E88" s="75">
        <v>16362.61</v>
      </c>
      <c r="F88" s="75">
        <v>16362.61</v>
      </c>
      <c r="G88" s="75">
        <f t="shared" si="28"/>
        <v>4935508.58</v>
      </c>
    </row>
    <row r="89" spans="1:7" x14ac:dyDescent="0.25">
      <c r="A89" s="85" t="s">
        <v>309</v>
      </c>
      <c r="B89" s="75">
        <v>640000</v>
      </c>
      <c r="C89" s="75">
        <v>0</v>
      </c>
      <c r="D89" s="75">
        <f t="shared" si="27"/>
        <v>640000</v>
      </c>
      <c r="E89" s="75">
        <v>0</v>
      </c>
      <c r="F89" s="75">
        <v>0</v>
      </c>
      <c r="G89" s="75">
        <f t="shared" si="28"/>
        <v>640000</v>
      </c>
    </row>
    <row r="90" spans="1:7" x14ac:dyDescent="0.25">
      <c r="A90" s="85" t="s">
        <v>310</v>
      </c>
      <c r="B90" s="75">
        <v>2909620.17</v>
      </c>
      <c r="C90" s="75">
        <v>0</v>
      </c>
      <c r="D90" s="75">
        <f t="shared" si="27"/>
        <v>2909620.17</v>
      </c>
      <c r="E90" s="75">
        <v>665572.22</v>
      </c>
      <c r="F90" s="75">
        <v>665572.22</v>
      </c>
      <c r="G90" s="75">
        <f t="shared" si="28"/>
        <v>2244047.9500000002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8"/>
        <v>0</v>
      </c>
    </row>
    <row r="93" spans="1:7" x14ac:dyDescent="0.25">
      <c r="A93" s="84" t="s">
        <v>313</v>
      </c>
      <c r="B93" s="83">
        <f t="shared" ref="B93:G93" si="29">SUM(B94:B102)</f>
        <v>4227712.78</v>
      </c>
      <c r="C93" s="83">
        <f t="shared" si="29"/>
        <v>-740000</v>
      </c>
      <c r="D93" s="83">
        <f t="shared" si="29"/>
        <v>3487712.7800000003</v>
      </c>
      <c r="E93" s="83">
        <f t="shared" si="29"/>
        <v>618402.48</v>
      </c>
      <c r="F93" s="83">
        <f t="shared" si="29"/>
        <v>611442.48</v>
      </c>
      <c r="G93" s="83">
        <f t="shared" si="29"/>
        <v>2869310.3000000003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3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3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3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30"/>
        <v>0</v>
      </c>
    </row>
    <row r="99" spans="1:7" x14ac:dyDescent="0.25">
      <c r="A99" s="85" t="s">
        <v>319</v>
      </c>
      <c r="B99" s="75">
        <v>3097479.43</v>
      </c>
      <c r="C99" s="75">
        <v>-90000</v>
      </c>
      <c r="D99" s="75">
        <f t="shared" ref="D99:D102" si="31">B99+C99</f>
        <v>3007479.43</v>
      </c>
      <c r="E99" s="75">
        <v>595218.48</v>
      </c>
      <c r="F99" s="75">
        <v>595218.48</v>
      </c>
      <c r="G99" s="75">
        <f t="shared" si="30"/>
        <v>2412260.9500000002</v>
      </c>
    </row>
    <row r="100" spans="1:7" x14ac:dyDescent="0.25">
      <c r="A100" s="85" t="s">
        <v>320</v>
      </c>
      <c r="B100" s="75">
        <v>550000</v>
      </c>
      <c r="C100" s="75">
        <v>-550000</v>
      </c>
      <c r="D100" s="75">
        <f t="shared" si="31"/>
        <v>0</v>
      </c>
      <c r="E100" s="75">
        <v>0</v>
      </c>
      <c r="F100" s="75">
        <v>0</v>
      </c>
      <c r="G100" s="75">
        <f t="shared" si="30"/>
        <v>0</v>
      </c>
    </row>
    <row r="101" spans="1:7" x14ac:dyDescent="0.25">
      <c r="A101" s="85" t="s">
        <v>321</v>
      </c>
      <c r="B101" s="75">
        <v>30000</v>
      </c>
      <c r="C101" s="75">
        <v>0</v>
      </c>
      <c r="D101" s="75">
        <f t="shared" si="31"/>
        <v>30000</v>
      </c>
      <c r="E101" s="75">
        <v>0</v>
      </c>
      <c r="F101" s="75">
        <v>0</v>
      </c>
      <c r="G101" s="75">
        <f t="shared" si="30"/>
        <v>30000</v>
      </c>
    </row>
    <row r="102" spans="1:7" x14ac:dyDescent="0.25">
      <c r="A102" s="85" t="s">
        <v>322</v>
      </c>
      <c r="B102" s="75">
        <v>550233.35</v>
      </c>
      <c r="C102" s="75">
        <v>-100000</v>
      </c>
      <c r="D102" s="75">
        <f t="shared" si="31"/>
        <v>450233.35</v>
      </c>
      <c r="E102" s="75">
        <v>23184</v>
      </c>
      <c r="F102" s="75">
        <v>16224</v>
      </c>
      <c r="G102" s="75">
        <f t="shared" si="30"/>
        <v>427049.35</v>
      </c>
    </row>
    <row r="103" spans="1:7" x14ac:dyDescent="0.25">
      <c r="A103" s="84" t="s">
        <v>323</v>
      </c>
      <c r="B103" s="83">
        <f>SUM(B104:B112)</f>
        <v>1904999.96</v>
      </c>
      <c r="C103" s="83">
        <f>SUM(C104:C112)</f>
        <v>547261.36</v>
      </c>
      <c r="D103" s="83">
        <f>SUM(D104:D112)</f>
        <v>2452261.3199999998</v>
      </c>
      <c r="E103" s="83">
        <f>SUM(E104:E112)</f>
        <v>47161.78</v>
      </c>
      <c r="F103" s="83">
        <f>SUM(F104:F112)</f>
        <v>44493.78</v>
      </c>
      <c r="G103" s="83">
        <f>SUM(G104:G112)</f>
        <v>2405099.54</v>
      </c>
    </row>
    <row r="104" spans="1:7" x14ac:dyDescent="0.25">
      <c r="A104" s="85" t="s">
        <v>324</v>
      </c>
      <c r="B104" s="75">
        <v>1500000</v>
      </c>
      <c r="C104" s="75">
        <v>0</v>
      </c>
      <c r="D104" s="75">
        <f t="shared" ref="D104:D111" si="32">B104+C104</f>
        <v>1500000</v>
      </c>
      <c r="E104" s="75">
        <v>0</v>
      </c>
      <c r="F104" s="75">
        <v>0</v>
      </c>
      <c r="G104" s="75">
        <f>D104-E104</f>
        <v>1500000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f t="shared" si="32"/>
        <v>0</v>
      </c>
      <c r="E105" s="75">
        <v>0</v>
      </c>
      <c r="F105" s="75">
        <v>0</v>
      </c>
      <c r="G105" s="75">
        <f t="shared" ref="G105:G112" si="33">D105-E105</f>
        <v>0</v>
      </c>
    </row>
    <row r="106" spans="1:7" x14ac:dyDescent="0.25">
      <c r="A106" s="85" t="s">
        <v>326</v>
      </c>
      <c r="B106" s="75">
        <v>0</v>
      </c>
      <c r="C106" s="75">
        <v>349188</v>
      </c>
      <c r="D106" s="75">
        <f t="shared" si="32"/>
        <v>349188</v>
      </c>
      <c r="E106" s="75">
        <v>0</v>
      </c>
      <c r="F106" s="75">
        <v>0</v>
      </c>
      <c r="G106" s="75">
        <f t="shared" si="33"/>
        <v>349188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f t="shared" si="32"/>
        <v>0</v>
      </c>
      <c r="E107" s="75">
        <v>0</v>
      </c>
      <c r="F107" s="75">
        <v>0</v>
      </c>
      <c r="G107" s="75">
        <f t="shared" si="33"/>
        <v>0</v>
      </c>
    </row>
    <row r="108" spans="1:7" x14ac:dyDescent="0.25">
      <c r="A108" s="85" t="s">
        <v>328</v>
      </c>
      <c r="B108" s="75">
        <v>404999.96</v>
      </c>
      <c r="C108" s="75">
        <v>0</v>
      </c>
      <c r="D108" s="75">
        <f t="shared" si="32"/>
        <v>404999.96</v>
      </c>
      <c r="E108" s="75">
        <v>47161.78</v>
      </c>
      <c r="F108" s="75">
        <v>44493.78</v>
      </c>
      <c r="G108" s="75">
        <f t="shared" si="33"/>
        <v>357838.18000000005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f t="shared" si="32"/>
        <v>0</v>
      </c>
      <c r="E109" s="75">
        <v>0</v>
      </c>
      <c r="F109" s="75">
        <v>0</v>
      </c>
      <c r="G109" s="75">
        <f t="shared" si="33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f t="shared" si="32"/>
        <v>0</v>
      </c>
      <c r="E110" s="75">
        <v>0</v>
      </c>
      <c r="F110" s="75">
        <v>0</v>
      </c>
      <c r="G110" s="75">
        <f t="shared" si="33"/>
        <v>0</v>
      </c>
    </row>
    <row r="111" spans="1:7" x14ac:dyDescent="0.25">
      <c r="A111" s="85" t="s">
        <v>331</v>
      </c>
      <c r="B111" s="75">
        <v>0</v>
      </c>
      <c r="C111" s="75">
        <v>198073.36</v>
      </c>
      <c r="D111" s="75">
        <f t="shared" si="32"/>
        <v>198073.36</v>
      </c>
      <c r="E111" s="75">
        <v>0</v>
      </c>
      <c r="F111" s="75">
        <v>0</v>
      </c>
      <c r="G111" s="75">
        <f t="shared" si="33"/>
        <v>198073.36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33"/>
        <v>0</v>
      </c>
    </row>
    <row r="113" spans="1:7" x14ac:dyDescent="0.25">
      <c r="A113" s="84" t="s">
        <v>333</v>
      </c>
      <c r="B113" s="83">
        <f t="shared" ref="B113:G113" si="34">SUM(B114:B122)</f>
        <v>300000</v>
      </c>
      <c r="C113" s="83">
        <f t="shared" si="34"/>
        <v>6536985.5899999999</v>
      </c>
      <c r="D113" s="83">
        <f t="shared" si="34"/>
        <v>6836985.5899999999</v>
      </c>
      <c r="E113" s="83">
        <f t="shared" si="34"/>
        <v>31985.59</v>
      </c>
      <c r="F113" s="83">
        <f t="shared" si="34"/>
        <v>31985.59</v>
      </c>
      <c r="G113" s="83">
        <f t="shared" si="34"/>
        <v>6805000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35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35"/>
        <v>0</v>
      </c>
    </row>
    <row r="117" spans="1:7" x14ac:dyDescent="0.25">
      <c r="A117" s="85" t="s">
        <v>337</v>
      </c>
      <c r="B117" s="75">
        <v>0</v>
      </c>
      <c r="C117" s="75">
        <v>6536985.5899999999</v>
      </c>
      <c r="D117" s="75">
        <v>6536985.5899999999</v>
      </c>
      <c r="E117" s="75">
        <v>31985.59</v>
      </c>
      <c r="F117" s="75">
        <v>31985.59</v>
      </c>
      <c r="G117" s="75">
        <f t="shared" si="35"/>
        <v>6505000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35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35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35"/>
        <v>0</v>
      </c>
    </row>
    <row r="121" spans="1:7" x14ac:dyDescent="0.25">
      <c r="A121" s="85" t="s">
        <v>341</v>
      </c>
      <c r="B121" s="75">
        <v>300000</v>
      </c>
      <c r="C121" s="75">
        <v>0</v>
      </c>
      <c r="D121" s="75">
        <v>300000</v>
      </c>
      <c r="E121" s="75">
        <v>0</v>
      </c>
      <c r="F121" s="75">
        <v>0</v>
      </c>
      <c r="G121" s="75">
        <f t="shared" si="35"/>
        <v>300000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35"/>
        <v>0</v>
      </c>
    </row>
    <row r="123" spans="1:7" x14ac:dyDescent="0.25">
      <c r="A123" s="84" t="s">
        <v>343</v>
      </c>
      <c r="B123" s="83">
        <f t="shared" ref="B123:G123" si="36">SUM(B124:B132)</f>
        <v>0</v>
      </c>
      <c r="C123" s="83">
        <f t="shared" si="36"/>
        <v>800000</v>
      </c>
      <c r="D123" s="83">
        <f t="shared" si="36"/>
        <v>800000</v>
      </c>
      <c r="E123" s="83">
        <f t="shared" si="36"/>
        <v>0</v>
      </c>
      <c r="F123" s="83">
        <f t="shared" si="36"/>
        <v>0</v>
      </c>
      <c r="G123" s="83">
        <f t="shared" si="36"/>
        <v>800000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37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37"/>
        <v>0</v>
      </c>
    </row>
    <row r="127" spans="1:7" x14ac:dyDescent="0.25">
      <c r="A127" s="85" t="s">
        <v>347</v>
      </c>
      <c r="B127" s="75">
        <v>0</v>
      </c>
      <c r="C127" s="75">
        <v>800000</v>
      </c>
      <c r="D127" s="75">
        <v>800000</v>
      </c>
      <c r="E127" s="75">
        <v>0</v>
      </c>
      <c r="F127" s="75">
        <v>0</v>
      </c>
      <c r="G127" s="75">
        <f t="shared" si="37"/>
        <v>800000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37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37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37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37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37"/>
        <v>0</v>
      </c>
    </row>
    <row r="133" spans="1:7" x14ac:dyDescent="0.25">
      <c r="A133" s="84" t="s">
        <v>353</v>
      </c>
      <c r="B133" s="83">
        <f t="shared" ref="B133:G133" si="38">SUM(B134:B136)</f>
        <v>24737435.010000002</v>
      </c>
      <c r="C133" s="83">
        <f t="shared" si="38"/>
        <v>97344149.150000006</v>
      </c>
      <c r="D133" s="83">
        <f t="shared" si="38"/>
        <v>122081584.16000001</v>
      </c>
      <c r="E133" s="83">
        <f t="shared" si="38"/>
        <v>44363715.270000003</v>
      </c>
      <c r="F133" s="83">
        <f t="shared" si="38"/>
        <v>44363715.270000003</v>
      </c>
      <c r="G133" s="83">
        <f t="shared" si="38"/>
        <v>77717868.890000015</v>
      </c>
    </row>
    <row r="134" spans="1:7" x14ac:dyDescent="0.25">
      <c r="A134" s="85" t="s">
        <v>354</v>
      </c>
      <c r="B134" s="75">
        <v>24737435.010000002</v>
      </c>
      <c r="C134" s="75">
        <v>97344149.150000006</v>
      </c>
      <c r="D134" s="75">
        <f t="shared" ref="D134" si="39">B134+C134</f>
        <v>122081584.16000001</v>
      </c>
      <c r="E134" s="75">
        <v>44363715.270000003</v>
      </c>
      <c r="F134" s="75">
        <v>44363715.270000003</v>
      </c>
      <c r="G134" s="75">
        <f>D134-E134</f>
        <v>77717868.890000015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40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40"/>
        <v>0</v>
      </c>
    </row>
    <row r="137" spans="1:7" x14ac:dyDescent="0.25">
      <c r="A137" s="84" t="s">
        <v>357</v>
      </c>
      <c r="B137" s="83">
        <f t="shared" ref="B137:G137" si="41">SUM(B138:B142,B144:B145)</f>
        <v>0</v>
      </c>
      <c r="C137" s="83">
        <f t="shared" si="41"/>
        <v>0</v>
      </c>
      <c r="D137" s="83">
        <f t="shared" si="41"/>
        <v>0</v>
      </c>
      <c r="E137" s="83">
        <f t="shared" si="41"/>
        <v>0</v>
      </c>
      <c r="F137" s="83">
        <f t="shared" si="41"/>
        <v>0</v>
      </c>
      <c r="G137" s="83">
        <f t="shared" si="41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42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42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42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42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42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42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42"/>
        <v>0</v>
      </c>
    </row>
    <row r="146" spans="1:7" x14ac:dyDescent="0.25">
      <c r="A146" s="84" t="s">
        <v>366</v>
      </c>
      <c r="B146" s="83">
        <f t="shared" ref="B146:G146" si="43">SUM(B147:B149)</f>
        <v>0</v>
      </c>
      <c r="C146" s="83">
        <f t="shared" si="43"/>
        <v>0</v>
      </c>
      <c r="D146" s="83">
        <f t="shared" si="43"/>
        <v>0</v>
      </c>
      <c r="E146" s="83">
        <f t="shared" si="43"/>
        <v>0</v>
      </c>
      <c r="F146" s="83">
        <f t="shared" si="43"/>
        <v>0</v>
      </c>
      <c r="G146" s="83">
        <f t="shared" si="43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44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44"/>
        <v>0</v>
      </c>
    </row>
    <row r="150" spans="1:7" x14ac:dyDescent="0.25">
      <c r="A150" s="84" t="s">
        <v>370</v>
      </c>
      <c r="B150" s="83">
        <f t="shared" ref="B150:G150" si="45">SUM(B151:B157)</f>
        <v>0</v>
      </c>
      <c r="C150" s="83">
        <f t="shared" si="45"/>
        <v>0</v>
      </c>
      <c r="D150" s="83">
        <f t="shared" si="45"/>
        <v>0</v>
      </c>
      <c r="E150" s="83">
        <f t="shared" si="45"/>
        <v>0</v>
      </c>
      <c r="F150" s="83">
        <f t="shared" si="45"/>
        <v>0</v>
      </c>
      <c r="G150" s="83">
        <f t="shared" si="45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46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46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46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46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46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46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47">B9+B84</f>
        <v>270188722.32000005</v>
      </c>
      <c r="C159" s="90">
        <f t="shared" si="47"/>
        <v>209001410.27000001</v>
      </c>
      <c r="D159" s="90">
        <f t="shared" si="47"/>
        <v>479190132.59000003</v>
      </c>
      <c r="E159" s="90">
        <f t="shared" si="47"/>
        <v>117649866.61</v>
      </c>
      <c r="F159" s="90">
        <f t="shared" si="47"/>
        <v>113323378.05</v>
      </c>
      <c r="G159" s="90">
        <f t="shared" si="47"/>
        <v>361540265.98000002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9:G9 B84:G84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G19:G27 B18:F18 G29:G37 B28:F28 B44:G47 B38:F38 G49:G57 B48:F48 B60:G61 B58:F58 B63:G70 B62:F62 B71:F83 B94:F98 B93:C93 E93:F93 G11:G17 G39:G43 G59 B91:F92 B103:C103 B112:F112 B118:F120 B128:F133 B127 E127:F127 B135:F159 B85:F85 B84 D84:F84 B114:F116 B113 D113:F113 E103:F103 B122:F126 C121 E121:F121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61"/>
  <sheetViews>
    <sheetView showGridLines="0" zoomScale="75" zoomScaleNormal="75" workbookViewId="0">
      <selection activeCell="A46" sqref="A46:G58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9" t="s">
        <v>380</v>
      </c>
      <c r="B1" s="170"/>
      <c r="C1" s="170"/>
      <c r="D1" s="170"/>
      <c r="E1" s="170"/>
      <c r="F1" s="170"/>
      <c r="G1" s="171"/>
    </row>
    <row r="2" spans="1:7" ht="15" customHeight="1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64" t="s">
        <v>4</v>
      </c>
      <c r="B7" s="166" t="s">
        <v>298</v>
      </c>
      <c r="C7" s="166"/>
      <c r="D7" s="166"/>
      <c r="E7" s="166"/>
      <c r="F7" s="166"/>
      <c r="G7" s="168" t="s">
        <v>299</v>
      </c>
    </row>
    <row r="8" spans="1:7" ht="30" x14ac:dyDescent="0.25">
      <c r="A8" s="165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67"/>
    </row>
    <row r="9" spans="1:7" ht="15.75" customHeight="1" x14ac:dyDescent="0.25">
      <c r="A9" s="26" t="s">
        <v>382</v>
      </c>
      <c r="B9" s="30">
        <f>SUM(B10:B43)</f>
        <v>195796831.07999998</v>
      </c>
      <c r="C9" s="30">
        <f>SUM(C10:C43)</f>
        <v>104513014.17</v>
      </c>
      <c r="D9" s="30">
        <f>SUM(D10:D43)</f>
        <v>300309845.25</v>
      </c>
      <c r="E9" s="30">
        <f>SUM(E10:E43)</f>
        <v>63802583.799999997</v>
      </c>
      <c r="F9" s="30">
        <f>SUM(F10:F43)</f>
        <v>59485723.24000001</v>
      </c>
      <c r="G9" s="30">
        <f>SUM(G10:G43)</f>
        <v>236507261.45000002</v>
      </c>
    </row>
    <row r="10" spans="1:7" x14ac:dyDescent="0.25">
      <c r="A10" s="63" t="s">
        <v>591</v>
      </c>
      <c r="B10" s="75">
        <v>3035375.45</v>
      </c>
      <c r="C10" s="75">
        <v>0</v>
      </c>
      <c r="D10" s="75">
        <f>B10+C10</f>
        <v>3035375.45</v>
      </c>
      <c r="E10" s="75">
        <v>571750.96</v>
      </c>
      <c r="F10" s="75">
        <v>499888.89</v>
      </c>
      <c r="G10" s="75">
        <f>D10-E10</f>
        <v>2463624.4900000002</v>
      </c>
    </row>
    <row r="11" spans="1:7" x14ac:dyDescent="0.25">
      <c r="A11" s="63" t="s">
        <v>592</v>
      </c>
      <c r="B11" s="75">
        <v>24841885.329999998</v>
      </c>
      <c r="C11" s="75">
        <v>1300000</v>
      </c>
      <c r="D11" s="75">
        <f t="shared" ref="D11:D43" si="0">B11+C11</f>
        <v>26141885.329999998</v>
      </c>
      <c r="E11" s="75">
        <v>7317744.79</v>
      </c>
      <c r="F11" s="75">
        <v>7289996.4500000002</v>
      </c>
      <c r="G11" s="75">
        <f t="shared" ref="G11:G43" si="1">D11-E11</f>
        <v>18824140.539999999</v>
      </c>
    </row>
    <row r="12" spans="1:7" x14ac:dyDescent="0.25">
      <c r="A12" s="63" t="s">
        <v>593</v>
      </c>
      <c r="B12" s="75">
        <v>2393711.5099999998</v>
      </c>
      <c r="C12" s="75">
        <v>1000000</v>
      </c>
      <c r="D12" s="75">
        <f t="shared" si="0"/>
        <v>3393711.51</v>
      </c>
      <c r="E12" s="75">
        <v>554005.65</v>
      </c>
      <c r="F12" s="75">
        <v>547774.98</v>
      </c>
      <c r="G12" s="75">
        <f t="shared" si="1"/>
        <v>2839705.86</v>
      </c>
    </row>
    <row r="13" spans="1:7" x14ac:dyDescent="0.25">
      <c r="A13" s="63" t="s">
        <v>594</v>
      </c>
      <c r="B13" s="75">
        <v>8318763.2699999996</v>
      </c>
      <c r="C13" s="75">
        <v>1000000</v>
      </c>
      <c r="D13" s="75">
        <f t="shared" si="0"/>
        <v>9318763.2699999996</v>
      </c>
      <c r="E13" s="75">
        <v>526860.52</v>
      </c>
      <c r="F13" s="75">
        <v>524467.01</v>
      </c>
      <c r="G13" s="75">
        <f t="shared" si="1"/>
        <v>8791902.75</v>
      </c>
    </row>
    <row r="14" spans="1:7" x14ac:dyDescent="0.25">
      <c r="A14" s="63" t="s">
        <v>595</v>
      </c>
      <c r="B14" s="75">
        <v>3091280.19</v>
      </c>
      <c r="C14" s="75">
        <v>247937.96</v>
      </c>
      <c r="D14" s="75">
        <f t="shared" si="0"/>
        <v>3339218.15</v>
      </c>
      <c r="E14" s="75">
        <v>656999.93000000005</v>
      </c>
      <c r="F14" s="75">
        <v>649165.52</v>
      </c>
      <c r="G14" s="75">
        <f t="shared" si="1"/>
        <v>2682218.2199999997</v>
      </c>
    </row>
    <row r="15" spans="1:7" x14ac:dyDescent="0.25">
      <c r="A15" s="63" t="s">
        <v>596</v>
      </c>
      <c r="B15" s="75">
        <v>5542990.2999999998</v>
      </c>
      <c r="C15" s="75">
        <v>160000</v>
      </c>
      <c r="D15" s="75">
        <f t="shared" si="0"/>
        <v>5702990.2999999998</v>
      </c>
      <c r="E15" s="75">
        <v>1327898.4099999999</v>
      </c>
      <c r="F15" s="75">
        <v>1313560.99</v>
      </c>
      <c r="G15" s="75">
        <f t="shared" si="1"/>
        <v>4375091.8899999997</v>
      </c>
    </row>
    <row r="16" spans="1:7" x14ac:dyDescent="0.25">
      <c r="A16" s="63" t="s">
        <v>597</v>
      </c>
      <c r="B16" s="75">
        <v>2885262.83</v>
      </c>
      <c r="C16" s="75">
        <v>0</v>
      </c>
      <c r="D16" s="75">
        <f t="shared" si="0"/>
        <v>2885262.83</v>
      </c>
      <c r="E16" s="75">
        <v>662798.52</v>
      </c>
      <c r="F16" s="75">
        <v>646179.61</v>
      </c>
      <c r="G16" s="75">
        <f t="shared" si="1"/>
        <v>2222464.31</v>
      </c>
    </row>
    <row r="17" spans="1:7" x14ac:dyDescent="0.25">
      <c r="A17" s="63" t="s">
        <v>598</v>
      </c>
      <c r="B17" s="75">
        <v>1459337.19</v>
      </c>
      <c r="C17" s="75">
        <v>-17300</v>
      </c>
      <c r="D17" s="75">
        <f t="shared" si="0"/>
        <v>1442037.19</v>
      </c>
      <c r="E17" s="75">
        <v>314312.44</v>
      </c>
      <c r="F17" s="75">
        <v>277531.48</v>
      </c>
      <c r="G17" s="75">
        <f t="shared" si="1"/>
        <v>1127724.75</v>
      </c>
    </row>
    <row r="18" spans="1:7" x14ac:dyDescent="0.25">
      <c r="A18" s="63" t="s">
        <v>599</v>
      </c>
      <c r="B18" s="75">
        <v>2097145.24</v>
      </c>
      <c r="C18" s="75">
        <v>0</v>
      </c>
      <c r="D18" s="75">
        <f t="shared" si="0"/>
        <v>2097145.24</v>
      </c>
      <c r="E18" s="75">
        <v>422689.31</v>
      </c>
      <c r="F18" s="75">
        <v>416584.95</v>
      </c>
      <c r="G18" s="75">
        <f t="shared" si="1"/>
        <v>1674455.93</v>
      </c>
    </row>
    <row r="19" spans="1:7" x14ac:dyDescent="0.25">
      <c r="A19" s="63" t="s">
        <v>600</v>
      </c>
      <c r="B19" s="75">
        <v>2806915.77</v>
      </c>
      <c r="C19" s="75">
        <v>0</v>
      </c>
      <c r="D19" s="75">
        <f t="shared" si="0"/>
        <v>2806915.77</v>
      </c>
      <c r="E19" s="75">
        <v>576825.92000000004</v>
      </c>
      <c r="F19" s="75">
        <v>570433.06000000006</v>
      </c>
      <c r="G19" s="75">
        <f t="shared" si="1"/>
        <v>2230089.85</v>
      </c>
    </row>
    <row r="20" spans="1:7" x14ac:dyDescent="0.25">
      <c r="A20" s="63" t="s">
        <v>601</v>
      </c>
      <c r="B20" s="75">
        <v>18770782.489999998</v>
      </c>
      <c r="C20" s="75">
        <v>155040</v>
      </c>
      <c r="D20" s="75">
        <f t="shared" si="0"/>
        <v>18925822.489999998</v>
      </c>
      <c r="E20" s="75">
        <v>4160140.95</v>
      </c>
      <c r="F20" s="75">
        <v>3607152.45</v>
      </c>
      <c r="G20" s="75">
        <f t="shared" si="1"/>
        <v>14765681.539999999</v>
      </c>
    </row>
    <row r="21" spans="1:7" x14ac:dyDescent="0.25">
      <c r="A21" s="63" t="s">
        <v>602</v>
      </c>
      <c r="B21" s="75">
        <v>507506.01</v>
      </c>
      <c r="C21" s="75">
        <v>0</v>
      </c>
      <c r="D21" s="75">
        <f t="shared" si="0"/>
        <v>507506.01</v>
      </c>
      <c r="E21" s="75">
        <v>111701.85</v>
      </c>
      <c r="F21" s="75">
        <v>98626.9</v>
      </c>
      <c r="G21" s="75">
        <f t="shared" si="1"/>
        <v>395804.16000000003</v>
      </c>
    </row>
    <row r="22" spans="1:7" x14ac:dyDescent="0.25">
      <c r="A22" s="63" t="s">
        <v>603</v>
      </c>
      <c r="B22" s="75">
        <v>1432365.35</v>
      </c>
      <c r="C22" s="75">
        <v>0</v>
      </c>
      <c r="D22" s="75">
        <f t="shared" si="0"/>
        <v>1432365.35</v>
      </c>
      <c r="E22" s="75">
        <v>259190.14</v>
      </c>
      <c r="F22" s="75">
        <v>256716.06</v>
      </c>
      <c r="G22" s="75">
        <f t="shared" si="1"/>
        <v>1173175.21</v>
      </c>
    </row>
    <row r="23" spans="1:7" x14ac:dyDescent="0.25">
      <c r="A23" s="63" t="s">
        <v>604</v>
      </c>
      <c r="B23" s="75">
        <v>1517658.69</v>
      </c>
      <c r="C23" s="75">
        <v>0</v>
      </c>
      <c r="D23" s="75">
        <f t="shared" si="0"/>
        <v>1517658.69</v>
      </c>
      <c r="E23" s="75">
        <v>323237.71999999997</v>
      </c>
      <c r="F23" s="75">
        <v>318175.56</v>
      </c>
      <c r="G23" s="75">
        <f t="shared" si="1"/>
        <v>1194420.97</v>
      </c>
    </row>
    <row r="24" spans="1:7" x14ac:dyDescent="0.25">
      <c r="A24" s="63" t="s">
        <v>605</v>
      </c>
      <c r="B24" s="75">
        <v>2685590.22</v>
      </c>
      <c r="C24" s="75">
        <v>14924572.279999999</v>
      </c>
      <c r="D24" s="75">
        <f t="shared" si="0"/>
        <v>17610162.5</v>
      </c>
      <c r="E24" s="75">
        <v>2413963.63</v>
      </c>
      <c r="F24" s="75">
        <v>2408581.5699999998</v>
      </c>
      <c r="G24" s="75">
        <f t="shared" si="1"/>
        <v>15196198.870000001</v>
      </c>
    </row>
    <row r="25" spans="1:7" x14ac:dyDescent="0.25">
      <c r="A25" s="63" t="s">
        <v>606</v>
      </c>
      <c r="B25" s="75">
        <v>2102037.9</v>
      </c>
      <c r="C25" s="75">
        <v>3128799.5</v>
      </c>
      <c r="D25" s="75">
        <f t="shared" si="0"/>
        <v>5230837.4000000004</v>
      </c>
      <c r="E25" s="75">
        <v>290245.75</v>
      </c>
      <c r="F25" s="75">
        <v>287323.89</v>
      </c>
      <c r="G25" s="75">
        <f t="shared" si="1"/>
        <v>4940591.6500000004</v>
      </c>
    </row>
    <row r="26" spans="1:7" x14ac:dyDescent="0.25">
      <c r="A26" s="63" t="s">
        <v>607</v>
      </c>
      <c r="B26" s="75">
        <v>5684228.4500000002</v>
      </c>
      <c r="C26" s="75">
        <v>417250</v>
      </c>
      <c r="D26" s="75">
        <f t="shared" si="0"/>
        <v>6101478.4500000002</v>
      </c>
      <c r="E26" s="75">
        <v>397881.68</v>
      </c>
      <c r="F26" s="75">
        <v>394262.77</v>
      </c>
      <c r="G26" s="75">
        <f t="shared" si="1"/>
        <v>5703596.7700000005</v>
      </c>
    </row>
    <row r="27" spans="1:7" x14ac:dyDescent="0.25">
      <c r="A27" s="63" t="s">
        <v>608</v>
      </c>
      <c r="B27" s="75">
        <v>2186867.9900000002</v>
      </c>
      <c r="C27" s="75">
        <v>0</v>
      </c>
      <c r="D27" s="75">
        <f t="shared" si="0"/>
        <v>2186867.9900000002</v>
      </c>
      <c r="E27" s="75">
        <v>431434.7</v>
      </c>
      <c r="F27" s="75">
        <v>426948.44</v>
      </c>
      <c r="G27" s="75">
        <f t="shared" si="1"/>
        <v>1755433.2900000003</v>
      </c>
    </row>
    <row r="28" spans="1:7" x14ac:dyDescent="0.25">
      <c r="A28" s="63" t="s">
        <v>609</v>
      </c>
      <c r="B28" s="75">
        <v>2025041.7</v>
      </c>
      <c r="C28" s="75">
        <v>115520</v>
      </c>
      <c r="D28" s="75">
        <f t="shared" si="0"/>
        <v>2140561.7000000002</v>
      </c>
      <c r="E28" s="75">
        <v>446039.08</v>
      </c>
      <c r="F28" s="75">
        <v>362490.57</v>
      </c>
      <c r="G28" s="75">
        <f t="shared" si="1"/>
        <v>1694522.62</v>
      </c>
    </row>
    <row r="29" spans="1:7" x14ac:dyDescent="0.25">
      <c r="A29" s="63" t="s">
        <v>610</v>
      </c>
      <c r="B29" s="75">
        <v>17803687.620000001</v>
      </c>
      <c r="C29" s="75">
        <v>76722098.780000001</v>
      </c>
      <c r="D29" s="75">
        <f t="shared" si="0"/>
        <v>94525786.400000006</v>
      </c>
      <c r="E29" s="75">
        <v>26297447.140000001</v>
      </c>
      <c r="F29" s="75">
        <v>23306708.07</v>
      </c>
      <c r="G29" s="75">
        <f t="shared" si="1"/>
        <v>68228339.260000005</v>
      </c>
    </row>
    <row r="30" spans="1:7" x14ac:dyDescent="0.25">
      <c r="A30" s="63" t="s">
        <v>611</v>
      </c>
      <c r="B30" s="75">
        <v>2410202.29</v>
      </c>
      <c r="C30" s="75">
        <v>0</v>
      </c>
      <c r="D30" s="75">
        <f t="shared" si="0"/>
        <v>2410202.29</v>
      </c>
      <c r="E30" s="75">
        <v>522259.08</v>
      </c>
      <c r="F30" s="75">
        <v>419532.09</v>
      </c>
      <c r="G30" s="75">
        <f t="shared" si="1"/>
        <v>1887943.21</v>
      </c>
    </row>
    <row r="31" spans="1:7" x14ac:dyDescent="0.25">
      <c r="A31" s="63" t="s">
        <v>612</v>
      </c>
      <c r="B31" s="75">
        <v>5083651.5</v>
      </c>
      <c r="C31" s="75">
        <v>0</v>
      </c>
      <c r="D31" s="75">
        <f t="shared" si="0"/>
        <v>5083651.5</v>
      </c>
      <c r="E31" s="75">
        <v>449737.61</v>
      </c>
      <c r="F31" s="75">
        <v>411150.81</v>
      </c>
      <c r="G31" s="75">
        <f t="shared" si="1"/>
        <v>4633913.8899999997</v>
      </c>
    </row>
    <row r="32" spans="1:7" x14ac:dyDescent="0.25">
      <c r="A32" s="63" t="s">
        <v>613</v>
      </c>
      <c r="B32" s="75">
        <v>732579.6</v>
      </c>
      <c r="C32" s="75">
        <v>0</v>
      </c>
      <c r="D32" s="75">
        <f t="shared" si="0"/>
        <v>732579.6</v>
      </c>
      <c r="E32" s="75">
        <v>153390.14000000001</v>
      </c>
      <c r="F32" s="75">
        <v>150664.84</v>
      </c>
      <c r="G32" s="75">
        <f t="shared" si="1"/>
        <v>579189.46</v>
      </c>
    </row>
    <row r="33" spans="1:7" x14ac:dyDescent="0.25">
      <c r="A33" s="63" t="s">
        <v>614</v>
      </c>
      <c r="B33" s="75">
        <v>35652133.240000002</v>
      </c>
      <c r="C33" s="75">
        <v>2422887.84</v>
      </c>
      <c r="D33" s="75">
        <f t="shared" si="0"/>
        <v>38075021.079999998</v>
      </c>
      <c r="E33" s="75">
        <v>6319282.8700000001</v>
      </c>
      <c r="F33" s="75">
        <v>6193913.4400000004</v>
      </c>
      <c r="G33" s="75">
        <f t="shared" si="1"/>
        <v>31755738.209999997</v>
      </c>
    </row>
    <row r="34" spans="1:7" x14ac:dyDescent="0.25">
      <c r="A34" s="63" t="s">
        <v>615</v>
      </c>
      <c r="B34" s="75">
        <v>4952515.7699999996</v>
      </c>
      <c r="C34" s="75">
        <v>740000</v>
      </c>
      <c r="D34" s="75">
        <f t="shared" si="0"/>
        <v>5692515.7699999996</v>
      </c>
      <c r="E34" s="75">
        <v>910987.57</v>
      </c>
      <c r="F34" s="75">
        <v>813526.31</v>
      </c>
      <c r="G34" s="75">
        <f t="shared" si="1"/>
        <v>4781528.1999999993</v>
      </c>
    </row>
    <row r="35" spans="1:7" x14ac:dyDescent="0.25">
      <c r="A35" s="63" t="s">
        <v>616</v>
      </c>
      <c r="B35" s="75">
        <v>13262797.109999999</v>
      </c>
      <c r="C35" s="75">
        <v>800000</v>
      </c>
      <c r="D35" s="75">
        <f t="shared" si="0"/>
        <v>14062797.109999999</v>
      </c>
      <c r="E35" s="75">
        <v>2645072.63</v>
      </c>
      <c r="F35" s="75">
        <v>2617821.56</v>
      </c>
      <c r="G35" s="75">
        <f t="shared" si="1"/>
        <v>11417724.48</v>
      </c>
    </row>
    <row r="36" spans="1:7" x14ac:dyDescent="0.25">
      <c r="A36" s="63" t="s">
        <v>617</v>
      </c>
      <c r="B36" s="75">
        <v>1665153.17</v>
      </c>
      <c r="C36" s="75">
        <v>588576</v>
      </c>
      <c r="D36" s="75">
        <f t="shared" si="0"/>
        <v>2253729.17</v>
      </c>
      <c r="E36" s="75">
        <v>191740.28</v>
      </c>
      <c r="F36" s="75">
        <v>185344.83</v>
      </c>
      <c r="G36" s="75">
        <f t="shared" si="1"/>
        <v>2061988.89</v>
      </c>
    </row>
    <row r="37" spans="1:7" x14ac:dyDescent="0.25">
      <c r="A37" s="63" t="s">
        <v>618</v>
      </c>
      <c r="B37" s="75">
        <v>1457754.04</v>
      </c>
      <c r="C37" s="75">
        <v>0</v>
      </c>
      <c r="D37" s="75">
        <f t="shared" si="0"/>
        <v>1457754.04</v>
      </c>
      <c r="E37" s="75">
        <v>214131.3</v>
      </c>
      <c r="F37" s="75">
        <v>211947.45</v>
      </c>
      <c r="G37" s="75">
        <f t="shared" si="1"/>
        <v>1243622.74</v>
      </c>
    </row>
    <row r="38" spans="1:7" x14ac:dyDescent="0.25">
      <c r="A38" s="63" t="s">
        <v>619</v>
      </c>
      <c r="B38" s="75">
        <v>429129.23</v>
      </c>
      <c r="C38" s="75">
        <v>367341.81</v>
      </c>
      <c r="D38" s="75">
        <f t="shared" si="0"/>
        <v>796471.04</v>
      </c>
      <c r="E38" s="75">
        <v>139471.49</v>
      </c>
      <c r="F38" s="75">
        <v>137103.51</v>
      </c>
      <c r="G38" s="75">
        <f t="shared" si="1"/>
        <v>656999.55000000005</v>
      </c>
    </row>
    <row r="39" spans="1:7" x14ac:dyDescent="0.25">
      <c r="A39" s="63" t="s">
        <v>620</v>
      </c>
      <c r="B39" s="75">
        <v>362828.59</v>
      </c>
      <c r="C39" s="75">
        <v>40290</v>
      </c>
      <c r="D39" s="75">
        <f t="shared" si="0"/>
        <v>403118.59</v>
      </c>
      <c r="E39" s="75">
        <v>76117.539999999994</v>
      </c>
      <c r="F39" s="75">
        <v>75332.94</v>
      </c>
      <c r="G39" s="75">
        <f t="shared" si="1"/>
        <v>327001.05000000005</v>
      </c>
    </row>
    <row r="40" spans="1:7" x14ac:dyDescent="0.25">
      <c r="A40" s="63" t="s">
        <v>621</v>
      </c>
      <c r="B40" s="75">
        <v>278247.27</v>
      </c>
      <c r="C40" s="75">
        <v>0</v>
      </c>
      <c r="D40" s="75">
        <f t="shared" si="0"/>
        <v>278247.27</v>
      </c>
      <c r="E40" s="75">
        <v>53424.2</v>
      </c>
      <c r="F40" s="75">
        <v>53016.24</v>
      </c>
      <c r="G40" s="75">
        <f t="shared" si="1"/>
        <v>224823.07</v>
      </c>
    </row>
    <row r="41" spans="1:7" x14ac:dyDescent="0.25">
      <c r="A41" s="63" t="s">
        <v>622</v>
      </c>
      <c r="B41" s="75">
        <v>8243774.3899999997</v>
      </c>
      <c r="C41" s="75">
        <v>400000</v>
      </c>
      <c r="D41" s="75">
        <f t="shared" si="0"/>
        <v>8643774.3900000006</v>
      </c>
      <c r="E41" s="75">
        <v>1373800</v>
      </c>
      <c r="F41" s="75">
        <v>1373800</v>
      </c>
      <c r="G41" s="75">
        <f t="shared" si="1"/>
        <v>7269974.3900000006</v>
      </c>
    </row>
    <row r="42" spans="1:7" x14ac:dyDescent="0.25">
      <c r="A42" s="63" t="s">
        <v>623</v>
      </c>
      <c r="B42" s="75">
        <v>5757893.8300000001</v>
      </c>
      <c r="C42" s="75">
        <v>0</v>
      </c>
      <c r="D42" s="75">
        <f t="shared" si="0"/>
        <v>5757893.8300000001</v>
      </c>
      <c r="E42" s="75">
        <v>1490000</v>
      </c>
      <c r="F42" s="75">
        <v>1440000</v>
      </c>
      <c r="G42" s="75">
        <f t="shared" si="1"/>
        <v>4267893.83</v>
      </c>
    </row>
    <row r="43" spans="1:7" x14ac:dyDescent="0.25">
      <c r="A43" s="63" t="s">
        <v>624</v>
      </c>
      <c r="B43" s="75">
        <v>4319737.55</v>
      </c>
      <c r="C43" s="75">
        <v>0</v>
      </c>
      <c r="D43" s="75">
        <f t="shared" si="0"/>
        <v>4319737.55</v>
      </c>
      <c r="E43" s="75">
        <v>1200000</v>
      </c>
      <c r="F43" s="75">
        <v>1200000</v>
      </c>
      <c r="G43" s="75">
        <f t="shared" si="1"/>
        <v>3119737.55</v>
      </c>
    </row>
    <row r="44" spans="1:7" x14ac:dyDescent="0.25">
      <c r="A44" s="31" t="s">
        <v>150</v>
      </c>
      <c r="B44" s="49"/>
      <c r="C44" s="49"/>
      <c r="D44" s="49"/>
      <c r="E44" s="49"/>
      <c r="F44" s="49"/>
      <c r="G44" s="49"/>
    </row>
    <row r="45" spans="1:7" x14ac:dyDescent="0.25">
      <c r="A45" s="3" t="s">
        <v>383</v>
      </c>
      <c r="B45" s="4">
        <f>SUM(B46:B58)</f>
        <v>74391891.24000001</v>
      </c>
      <c r="C45" s="4">
        <f t="shared" ref="C45:G45" si="2">SUM(C46:C58)</f>
        <v>104488396.10000002</v>
      </c>
      <c r="D45" s="4">
        <f t="shared" si="2"/>
        <v>178880287.34000003</v>
      </c>
      <c r="E45" s="4">
        <f t="shared" si="2"/>
        <v>53847282.810000002</v>
      </c>
      <c r="F45" s="4">
        <f t="shared" si="2"/>
        <v>53837654.810000002</v>
      </c>
      <c r="G45" s="4">
        <f t="shared" si="2"/>
        <v>125033004.53000003</v>
      </c>
    </row>
    <row r="46" spans="1:7" x14ac:dyDescent="0.25">
      <c r="A46" s="63" t="s">
        <v>594</v>
      </c>
      <c r="B46" s="75">
        <v>180000</v>
      </c>
      <c r="C46" s="75">
        <v>0</v>
      </c>
      <c r="D46" s="75">
        <f t="shared" ref="D46:D58" si="3">B46+C46</f>
        <v>180000</v>
      </c>
      <c r="E46" s="75">
        <v>17248.13</v>
      </c>
      <c r="F46" s="75">
        <v>17248.13</v>
      </c>
      <c r="G46" s="75">
        <f t="shared" ref="G46:G58" si="4">D46-E46</f>
        <v>162751.87</v>
      </c>
    </row>
    <row r="47" spans="1:7" x14ac:dyDescent="0.25">
      <c r="A47" s="63" t="s">
        <v>605</v>
      </c>
      <c r="B47" s="75">
        <v>0</v>
      </c>
      <c r="C47" s="75">
        <v>3911985.59</v>
      </c>
      <c r="D47" s="75">
        <f t="shared" si="3"/>
        <v>3911985.59</v>
      </c>
      <c r="E47" s="75">
        <v>31985.59</v>
      </c>
      <c r="F47" s="75">
        <v>31985.59</v>
      </c>
      <c r="G47" s="75">
        <f t="shared" si="4"/>
        <v>3880000</v>
      </c>
    </row>
    <row r="48" spans="1:7" x14ac:dyDescent="0.25">
      <c r="A48" s="63" t="s">
        <v>606</v>
      </c>
      <c r="B48" s="75">
        <v>0</v>
      </c>
      <c r="C48" s="75">
        <v>2625000</v>
      </c>
      <c r="D48" s="75">
        <f t="shared" si="3"/>
        <v>2625000</v>
      </c>
      <c r="E48" s="75">
        <v>0</v>
      </c>
      <c r="F48" s="75">
        <v>0</v>
      </c>
      <c r="G48" s="75">
        <f t="shared" si="4"/>
        <v>2625000</v>
      </c>
    </row>
    <row r="49" spans="1:7" x14ac:dyDescent="0.25">
      <c r="A49" s="63" t="s">
        <v>607</v>
      </c>
      <c r="B49" s="75">
        <v>0</v>
      </c>
      <c r="C49" s="75">
        <v>85652.5</v>
      </c>
      <c r="D49" s="75">
        <f t="shared" si="3"/>
        <v>85652.5</v>
      </c>
      <c r="E49" s="75">
        <v>0</v>
      </c>
      <c r="F49" s="75">
        <v>0</v>
      </c>
      <c r="G49" s="75">
        <f t="shared" si="4"/>
        <v>85652.5</v>
      </c>
    </row>
    <row r="50" spans="1:7" x14ac:dyDescent="0.25">
      <c r="A50" s="63" t="s">
        <v>608</v>
      </c>
      <c r="B50" s="75">
        <v>0</v>
      </c>
      <c r="C50" s="75">
        <v>43268</v>
      </c>
      <c r="D50" s="75">
        <f t="shared" si="3"/>
        <v>43268</v>
      </c>
      <c r="E50" s="75">
        <v>0</v>
      </c>
      <c r="F50" s="75">
        <v>0</v>
      </c>
      <c r="G50" s="75">
        <f t="shared" si="4"/>
        <v>43268</v>
      </c>
    </row>
    <row r="51" spans="1:7" x14ac:dyDescent="0.25">
      <c r="A51" s="63" t="s">
        <v>609</v>
      </c>
      <c r="B51" s="75">
        <v>0</v>
      </c>
      <c r="C51" s="75">
        <v>305920</v>
      </c>
      <c r="D51" s="75">
        <f t="shared" si="3"/>
        <v>305920</v>
      </c>
      <c r="E51" s="75">
        <v>0</v>
      </c>
      <c r="F51" s="75">
        <v>0</v>
      </c>
      <c r="G51" s="75">
        <f t="shared" si="4"/>
        <v>305920</v>
      </c>
    </row>
    <row r="52" spans="1:7" x14ac:dyDescent="0.25">
      <c r="A52" s="63" t="s">
        <v>610</v>
      </c>
      <c r="B52" s="75">
        <v>24737435.010000002</v>
      </c>
      <c r="C52" s="75">
        <v>97344149.150000006</v>
      </c>
      <c r="D52" s="75">
        <f t="shared" si="3"/>
        <v>122081584.16000001</v>
      </c>
      <c r="E52" s="75">
        <v>44363715.270000003</v>
      </c>
      <c r="F52" s="75">
        <v>44363715.270000003</v>
      </c>
      <c r="G52" s="75">
        <f t="shared" si="4"/>
        <v>77717868.890000015</v>
      </c>
    </row>
    <row r="53" spans="1:7" x14ac:dyDescent="0.25">
      <c r="A53" s="63" t="s">
        <v>612</v>
      </c>
      <c r="B53" s="75">
        <v>0</v>
      </c>
      <c r="C53" s="75">
        <v>9501.18</v>
      </c>
      <c r="D53" s="75">
        <f t="shared" si="3"/>
        <v>9501.18</v>
      </c>
      <c r="E53" s="75">
        <v>0</v>
      </c>
      <c r="F53" s="75">
        <v>0</v>
      </c>
      <c r="G53" s="75">
        <f t="shared" si="4"/>
        <v>9501.18</v>
      </c>
    </row>
    <row r="54" spans="1:7" x14ac:dyDescent="0.25">
      <c r="A54" s="63" t="s">
        <v>614</v>
      </c>
      <c r="B54" s="75">
        <v>1500000</v>
      </c>
      <c r="C54" s="75">
        <v>800000</v>
      </c>
      <c r="D54" s="75">
        <f t="shared" si="3"/>
        <v>2300000</v>
      </c>
      <c r="E54" s="75">
        <v>0</v>
      </c>
      <c r="F54" s="75">
        <v>0</v>
      </c>
      <c r="G54" s="75">
        <f t="shared" si="4"/>
        <v>2300000</v>
      </c>
    </row>
    <row r="55" spans="1:7" x14ac:dyDescent="0.25">
      <c r="A55" s="63" t="s">
        <v>615</v>
      </c>
      <c r="B55" s="75">
        <v>45870840.799999997</v>
      </c>
      <c r="C55" s="75">
        <v>-740000</v>
      </c>
      <c r="D55" s="75">
        <f t="shared" si="3"/>
        <v>45130840.799999997</v>
      </c>
      <c r="E55" s="75">
        <v>9020179.4100000001</v>
      </c>
      <c r="F55" s="75">
        <v>9010551.4100000001</v>
      </c>
      <c r="G55" s="75">
        <f t="shared" si="4"/>
        <v>36110661.390000001</v>
      </c>
    </row>
    <row r="56" spans="1:7" x14ac:dyDescent="0.25">
      <c r="A56" s="63" t="s">
        <v>616</v>
      </c>
      <c r="B56" s="75">
        <v>150000</v>
      </c>
      <c r="C56" s="75">
        <v>0</v>
      </c>
      <c r="D56" s="75">
        <f t="shared" si="3"/>
        <v>150000</v>
      </c>
      <c r="E56" s="75">
        <v>0</v>
      </c>
      <c r="F56" s="75">
        <v>0</v>
      </c>
      <c r="G56" s="75">
        <f t="shared" si="4"/>
        <v>150000</v>
      </c>
    </row>
    <row r="57" spans="1:7" x14ac:dyDescent="0.25">
      <c r="A57" s="63" t="s">
        <v>617</v>
      </c>
      <c r="B57" s="75">
        <v>1953615.43</v>
      </c>
      <c r="C57" s="75">
        <v>0</v>
      </c>
      <c r="D57" s="75">
        <f t="shared" si="3"/>
        <v>1953615.43</v>
      </c>
      <c r="E57" s="75">
        <v>414154.41</v>
      </c>
      <c r="F57" s="75">
        <v>414154.41</v>
      </c>
      <c r="G57" s="75">
        <f t="shared" si="4"/>
        <v>1539461.02</v>
      </c>
    </row>
    <row r="58" spans="1:7" x14ac:dyDescent="0.25">
      <c r="A58" s="63" t="s">
        <v>621</v>
      </c>
      <c r="B58" s="75">
        <v>0</v>
      </c>
      <c r="C58" s="75">
        <v>102919.67999999999</v>
      </c>
      <c r="D58" s="75">
        <f t="shared" si="3"/>
        <v>102919.67999999999</v>
      </c>
      <c r="E58" s="75">
        <v>0</v>
      </c>
      <c r="F58" s="75">
        <v>0</v>
      </c>
      <c r="G58" s="75">
        <f t="shared" si="4"/>
        <v>102919.67999999999</v>
      </c>
    </row>
    <row r="59" spans="1:7" x14ac:dyDescent="0.25">
      <c r="A59" s="31" t="s">
        <v>150</v>
      </c>
      <c r="B59" s="49"/>
      <c r="C59" s="49"/>
      <c r="D59" s="49"/>
      <c r="E59" s="49"/>
      <c r="F59" s="49"/>
      <c r="G59" s="49"/>
    </row>
    <row r="60" spans="1:7" x14ac:dyDescent="0.25">
      <c r="A60" s="3" t="s">
        <v>379</v>
      </c>
      <c r="B60" s="4">
        <f>SUM(B45,B9)</f>
        <v>270188722.31999999</v>
      </c>
      <c r="C60" s="4">
        <f>SUM(C45,C9)</f>
        <v>209001410.27000004</v>
      </c>
      <c r="D60" s="4">
        <f>SUM(D45,D9)</f>
        <v>479190132.59000003</v>
      </c>
      <c r="E60" s="4">
        <f>SUM(E45,E9)</f>
        <v>117649866.61</v>
      </c>
      <c r="F60" s="4">
        <f>SUM(F45,F9)</f>
        <v>113323378.05000001</v>
      </c>
      <c r="G60" s="4">
        <f>SUM(G45,G9)</f>
        <v>361540265.98000002</v>
      </c>
    </row>
    <row r="61" spans="1:7" x14ac:dyDescent="0.25">
      <c r="A61" s="55"/>
      <c r="B61" s="55"/>
      <c r="C61" s="55"/>
      <c r="D61" s="55"/>
      <c r="E61" s="55"/>
      <c r="F61" s="55"/>
      <c r="G61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44:G45 B9:G9 B59:G6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59:G60 B9:G9 B44:G45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B5" sqref="B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75" t="s">
        <v>384</v>
      </c>
      <c r="B1" s="176"/>
      <c r="C1" s="176"/>
      <c r="D1" s="176"/>
      <c r="E1" s="176"/>
      <c r="F1" s="176"/>
      <c r="G1" s="176"/>
    </row>
    <row r="2" spans="1:7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2"/>
    </row>
    <row r="3" spans="1:7" x14ac:dyDescent="0.25">
      <c r="A3" s="113" t="s">
        <v>385</v>
      </c>
      <c r="B3" s="114"/>
      <c r="C3" s="114"/>
      <c r="D3" s="114"/>
      <c r="E3" s="114"/>
      <c r="F3" s="114"/>
      <c r="G3" s="115"/>
    </row>
    <row r="4" spans="1:7" x14ac:dyDescent="0.25">
      <c r="A4" s="113" t="s">
        <v>386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64" t="s">
        <v>4</v>
      </c>
      <c r="B7" s="172" t="s">
        <v>298</v>
      </c>
      <c r="C7" s="173"/>
      <c r="D7" s="173"/>
      <c r="E7" s="173"/>
      <c r="F7" s="174"/>
      <c r="G7" s="168" t="s">
        <v>387</v>
      </c>
    </row>
    <row r="8" spans="1:7" ht="30" x14ac:dyDescent="0.25">
      <c r="A8" s="165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67"/>
    </row>
    <row r="9" spans="1:7" ht="16.5" customHeight="1" x14ac:dyDescent="0.25">
      <c r="A9" s="26" t="s">
        <v>389</v>
      </c>
      <c r="B9" s="30">
        <f>SUM(B10,B19,B27,B37)</f>
        <v>195796831.08000004</v>
      </c>
      <c r="C9" s="30">
        <f t="shared" ref="C9:G9" si="0">SUM(C10,C19,C27,C37)</f>
        <v>104513014.17</v>
      </c>
      <c r="D9" s="30">
        <f t="shared" si="0"/>
        <v>300309845.25</v>
      </c>
      <c r="E9" s="30">
        <f t="shared" si="0"/>
        <v>63802583.799999997</v>
      </c>
      <c r="F9" s="30">
        <f t="shared" si="0"/>
        <v>59485723.240000002</v>
      </c>
      <c r="G9" s="30">
        <f t="shared" si="0"/>
        <v>236507261.44999999</v>
      </c>
    </row>
    <row r="10" spans="1:7" ht="15" customHeight="1" x14ac:dyDescent="0.25">
      <c r="A10" s="58" t="s">
        <v>390</v>
      </c>
      <c r="B10" s="47">
        <f>SUM(B11:B18)</f>
        <v>114479566.96000001</v>
      </c>
      <c r="C10" s="47">
        <f t="shared" ref="C10:G10" si="1">SUM(C11:C18)</f>
        <v>6031843.96</v>
      </c>
      <c r="D10" s="47">
        <f t="shared" si="1"/>
        <v>120511410.91999999</v>
      </c>
      <c r="E10" s="47">
        <f t="shared" si="1"/>
        <v>24931689.82</v>
      </c>
      <c r="F10" s="47">
        <f t="shared" si="1"/>
        <v>24027745.670000002</v>
      </c>
      <c r="G10" s="47">
        <f t="shared" si="1"/>
        <v>95579721.099999994</v>
      </c>
    </row>
    <row r="11" spans="1:7" x14ac:dyDescent="0.25">
      <c r="A11" s="77" t="s">
        <v>391</v>
      </c>
      <c r="B11" s="47">
        <v>27648801.100000001</v>
      </c>
      <c r="C11" s="47">
        <v>1300000</v>
      </c>
      <c r="D11" s="47">
        <f>B11+C11</f>
        <v>28948801.100000001</v>
      </c>
      <c r="E11" s="47">
        <v>7894570.71</v>
      </c>
      <c r="F11" s="47">
        <v>7860429.5099999998</v>
      </c>
      <c r="G11" s="47">
        <f>D11-E11</f>
        <v>21054230.390000001</v>
      </c>
    </row>
    <row r="12" spans="1:7" x14ac:dyDescent="0.25">
      <c r="A12" s="77" t="s">
        <v>392</v>
      </c>
      <c r="B12" s="47">
        <v>507506.01</v>
      </c>
      <c r="C12" s="47">
        <v>0</v>
      </c>
      <c r="D12" s="47">
        <f t="shared" ref="D12:D18" si="2">B12+C12</f>
        <v>507506.01</v>
      </c>
      <c r="E12" s="47">
        <v>111701.85</v>
      </c>
      <c r="F12" s="47">
        <v>98626.9</v>
      </c>
      <c r="G12" s="47">
        <f t="shared" ref="G12:G18" si="3">D12-E12</f>
        <v>395804.16000000003</v>
      </c>
    </row>
    <row r="13" spans="1:7" x14ac:dyDescent="0.25">
      <c r="A13" s="77" t="s">
        <v>393</v>
      </c>
      <c r="B13" s="47">
        <v>22305851.039999999</v>
      </c>
      <c r="C13" s="47">
        <v>2288227.96</v>
      </c>
      <c r="D13" s="47">
        <f t="shared" si="2"/>
        <v>24594079</v>
      </c>
      <c r="E13" s="47">
        <v>3399460.16</v>
      </c>
      <c r="F13" s="47">
        <v>3298332.4</v>
      </c>
      <c r="G13" s="47">
        <f t="shared" si="3"/>
        <v>21194618.84</v>
      </c>
    </row>
    <row r="14" spans="1:7" x14ac:dyDescent="0.25">
      <c r="A14" s="77" t="s">
        <v>394</v>
      </c>
      <c r="B14" s="47">
        <v>0</v>
      </c>
      <c r="C14" s="47">
        <v>0</v>
      </c>
      <c r="D14" s="47">
        <f t="shared" si="2"/>
        <v>0</v>
      </c>
      <c r="E14" s="47">
        <v>0</v>
      </c>
      <c r="F14" s="47">
        <v>0</v>
      </c>
      <c r="G14" s="47">
        <f t="shared" si="3"/>
        <v>0</v>
      </c>
    </row>
    <row r="15" spans="1:7" x14ac:dyDescent="0.25">
      <c r="A15" s="77" t="s">
        <v>395</v>
      </c>
      <c r="B15" s="47">
        <v>5542990.2999999998</v>
      </c>
      <c r="C15" s="47">
        <v>160000</v>
      </c>
      <c r="D15" s="47">
        <f t="shared" si="2"/>
        <v>5702990.2999999998</v>
      </c>
      <c r="E15" s="47">
        <v>1327898.4099999999</v>
      </c>
      <c r="F15" s="47">
        <v>1313560.99</v>
      </c>
      <c r="G15" s="47">
        <f t="shared" si="3"/>
        <v>4375091.8899999997</v>
      </c>
    </row>
    <row r="16" spans="1:7" x14ac:dyDescent="0.25">
      <c r="A16" s="77" t="s">
        <v>396</v>
      </c>
      <c r="B16" s="47">
        <v>0</v>
      </c>
      <c r="C16" s="47">
        <v>0</v>
      </c>
      <c r="D16" s="47">
        <f t="shared" si="2"/>
        <v>0</v>
      </c>
      <c r="E16" s="47">
        <v>0</v>
      </c>
      <c r="F16" s="47">
        <v>0</v>
      </c>
      <c r="G16" s="47">
        <f t="shared" si="3"/>
        <v>0</v>
      </c>
    </row>
    <row r="17" spans="1:7" x14ac:dyDescent="0.25">
      <c r="A17" s="77" t="s">
        <v>397</v>
      </c>
      <c r="B17" s="47">
        <v>19880466.050000001</v>
      </c>
      <c r="C17" s="47">
        <v>2128576</v>
      </c>
      <c r="D17" s="47">
        <f t="shared" si="2"/>
        <v>22009042.050000001</v>
      </c>
      <c r="E17" s="47">
        <v>3747800.48</v>
      </c>
      <c r="F17" s="47">
        <v>3616692.7</v>
      </c>
      <c r="G17" s="47">
        <f t="shared" si="3"/>
        <v>18261241.57</v>
      </c>
    </row>
    <row r="18" spans="1:7" x14ac:dyDescent="0.25">
      <c r="A18" s="77" t="s">
        <v>398</v>
      </c>
      <c r="B18" s="47">
        <v>38593952.460000001</v>
      </c>
      <c r="C18" s="47">
        <v>155040</v>
      </c>
      <c r="D18" s="47">
        <f t="shared" si="2"/>
        <v>38748992.460000001</v>
      </c>
      <c r="E18" s="47">
        <v>8450258.2100000009</v>
      </c>
      <c r="F18" s="47">
        <v>7840103.1699999999</v>
      </c>
      <c r="G18" s="47">
        <f t="shared" si="3"/>
        <v>30298734.25</v>
      </c>
    </row>
    <row r="19" spans="1:7" x14ac:dyDescent="0.25">
      <c r="A19" s="58" t="s">
        <v>399</v>
      </c>
      <c r="B19" s="47">
        <f>SUM(B20:B26)</f>
        <v>71240868.260000005</v>
      </c>
      <c r="C19" s="47">
        <f t="shared" ref="C19:G19" si="4">SUM(C20:C26)</f>
        <v>94251220.210000008</v>
      </c>
      <c r="D19" s="47">
        <f t="shared" si="4"/>
        <v>165492088.47</v>
      </c>
      <c r="E19" s="47">
        <f t="shared" si="4"/>
        <v>37534434.919999994</v>
      </c>
      <c r="F19" s="47">
        <f t="shared" si="4"/>
        <v>34267440.82</v>
      </c>
      <c r="G19" s="47">
        <f t="shared" si="4"/>
        <v>127957653.54999998</v>
      </c>
    </row>
    <row r="20" spans="1:7" x14ac:dyDescent="0.25">
      <c r="A20" s="77" t="s">
        <v>400</v>
      </c>
      <c r="B20" s="47">
        <v>7557041.7000000002</v>
      </c>
      <c r="C20" s="47">
        <v>2538407.84</v>
      </c>
      <c r="D20" s="47">
        <f t="shared" ref="D20:D26" si="5">B20+C20</f>
        <v>10095449.539999999</v>
      </c>
      <c r="E20" s="47">
        <v>1981003.83</v>
      </c>
      <c r="F20" s="47">
        <v>1865303.32</v>
      </c>
      <c r="G20" s="47">
        <f t="shared" ref="G20:G26" si="6">D20-E20</f>
        <v>8114445.709999999</v>
      </c>
    </row>
    <row r="21" spans="1:7" x14ac:dyDescent="0.25">
      <c r="A21" s="77" t="s">
        <v>401</v>
      </c>
      <c r="B21" s="47">
        <v>36464121.439999998</v>
      </c>
      <c r="C21" s="47">
        <v>90945470.560000002</v>
      </c>
      <c r="D21" s="47">
        <f t="shared" si="5"/>
        <v>127409592</v>
      </c>
      <c r="E21" s="47">
        <v>30312183.039999999</v>
      </c>
      <c r="F21" s="47">
        <v>27257744.949999999</v>
      </c>
      <c r="G21" s="47">
        <f t="shared" si="6"/>
        <v>97097408.960000008</v>
      </c>
    </row>
    <row r="22" spans="1:7" x14ac:dyDescent="0.25">
      <c r="A22" s="77" t="s">
        <v>402</v>
      </c>
      <c r="B22" s="47">
        <v>0</v>
      </c>
      <c r="C22" s="47">
        <v>0</v>
      </c>
      <c r="D22" s="47">
        <f t="shared" si="5"/>
        <v>0</v>
      </c>
      <c r="E22" s="47">
        <v>0</v>
      </c>
      <c r="F22" s="47">
        <v>0</v>
      </c>
      <c r="G22" s="47">
        <f t="shared" si="6"/>
        <v>0</v>
      </c>
    </row>
    <row r="23" spans="1:7" x14ac:dyDescent="0.25">
      <c r="A23" s="77" t="s">
        <v>403</v>
      </c>
      <c r="B23" s="47">
        <v>10077631.380000001</v>
      </c>
      <c r="C23" s="47">
        <v>0</v>
      </c>
      <c r="D23" s="47">
        <f t="shared" si="5"/>
        <v>10077631.380000001</v>
      </c>
      <c r="E23" s="47">
        <v>2690000</v>
      </c>
      <c r="F23" s="47">
        <v>2640000</v>
      </c>
      <c r="G23" s="47">
        <f t="shared" si="6"/>
        <v>7387631.3800000008</v>
      </c>
    </row>
    <row r="24" spans="1:7" x14ac:dyDescent="0.25">
      <c r="A24" s="77" t="s">
        <v>404</v>
      </c>
      <c r="B24" s="47">
        <v>5361898.7699999996</v>
      </c>
      <c r="C24" s="47">
        <v>0</v>
      </c>
      <c r="D24" s="47">
        <f t="shared" si="5"/>
        <v>5361898.7699999996</v>
      </c>
      <c r="E24" s="47">
        <v>503161.81</v>
      </c>
      <c r="F24" s="47">
        <v>464167.05</v>
      </c>
      <c r="G24" s="47">
        <f t="shared" si="6"/>
        <v>4858736.96</v>
      </c>
    </row>
    <row r="25" spans="1:7" x14ac:dyDescent="0.25">
      <c r="A25" s="77" t="s">
        <v>405</v>
      </c>
      <c r="B25" s="47">
        <v>10247420.93</v>
      </c>
      <c r="C25" s="47">
        <v>767341.81</v>
      </c>
      <c r="D25" s="47">
        <f t="shared" si="5"/>
        <v>11014762.74</v>
      </c>
      <c r="E25" s="47">
        <v>1833954.94</v>
      </c>
      <c r="F25" s="47">
        <v>1828278.05</v>
      </c>
      <c r="G25" s="47">
        <f t="shared" si="6"/>
        <v>9180807.8000000007</v>
      </c>
    </row>
    <row r="26" spans="1:7" x14ac:dyDescent="0.25">
      <c r="A26" s="77" t="s">
        <v>406</v>
      </c>
      <c r="B26" s="47">
        <v>1532754.04</v>
      </c>
      <c r="C26" s="47">
        <v>0</v>
      </c>
      <c r="D26" s="47">
        <f t="shared" si="5"/>
        <v>1532754.04</v>
      </c>
      <c r="E26" s="47">
        <v>214131.3</v>
      </c>
      <c r="F26" s="47">
        <v>211947.45</v>
      </c>
      <c r="G26" s="47">
        <f t="shared" si="6"/>
        <v>1318622.74</v>
      </c>
    </row>
    <row r="27" spans="1:7" x14ac:dyDescent="0.25">
      <c r="A27" s="58" t="s">
        <v>407</v>
      </c>
      <c r="B27" s="47">
        <f>SUM(B28:B36)</f>
        <v>10076395.859999999</v>
      </c>
      <c r="C27" s="47">
        <f t="shared" ref="C27:G27" si="7">SUM(C28:C36)</f>
        <v>4229950</v>
      </c>
      <c r="D27" s="47">
        <f t="shared" si="7"/>
        <v>14306345.860000001</v>
      </c>
      <c r="E27" s="47">
        <f t="shared" si="7"/>
        <v>1336459.06</v>
      </c>
      <c r="F27" s="47">
        <f t="shared" si="7"/>
        <v>1190536.75</v>
      </c>
      <c r="G27" s="47">
        <f t="shared" si="7"/>
        <v>12969886.800000001</v>
      </c>
    </row>
    <row r="28" spans="1:7" x14ac:dyDescent="0.25">
      <c r="A28" s="80" t="s">
        <v>408</v>
      </c>
      <c r="B28" s="47">
        <v>4052345.24</v>
      </c>
      <c r="C28" s="47">
        <v>417250</v>
      </c>
      <c r="D28" s="47">
        <f t="shared" ref="D28:D36" si="8">B28+C28</f>
        <v>4469595.24</v>
      </c>
      <c r="E28" s="47">
        <v>461596.31</v>
      </c>
      <c r="F28" s="47">
        <v>455181.95</v>
      </c>
      <c r="G28" s="47">
        <f t="shared" ref="G28:G36" si="9">D28-E28</f>
        <v>4007998.93</v>
      </c>
    </row>
    <row r="29" spans="1:7" x14ac:dyDescent="0.25">
      <c r="A29" s="77" t="s">
        <v>409</v>
      </c>
      <c r="B29" s="47">
        <v>0</v>
      </c>
      <c r="C29" s="47">
        <v>3830000</v>
      </c>
      <c r="D29" s="47">
        <f t="shared" si="8"/>
        <v>3830000</v>
      </c>
      <c r="E29" s="47">
        <v>0</v>
      </c>
      <c r="F29" s="47">
        <v>0</v>
      </c>
      <c r="G29" s="47">
        <f t="shared" si="9"/>
        <v>3830000</v>
      </c>
    </row>
    <row r="30" spans="1:7" x14ac:dyDescent="0.25">
      <c r="A30" s="77" t="s">
        <v>410</v>
      </c>
      <c r="B30" s="47">
        <v>0</v>
      </c>
      <c r="C30" s="47">
        <v>0</v>
      </c>
      <c r="D30" s="47">
        <f t="shared" si="8"/>
        <v>0</v>
      </c>
      <c r="E30" s="47">
        <v>0</v>
      </c>
      <c r="F30" s="47">
        <v>0</v>
      </c>
      <c r="G30" s="47">
        <f t="shared" si="9"/>
        <v>0</v>
      </c>
    </row>
    <row r="31" spans="1:7" x14ac:dyDescent="0.25">
      <c r="A31" s="77" t="s">
        <v>411</v>
      </c>
      <c r="B31" s="47">
        <v>0</v>
      </c>
      <c r="C31" s="47">
        <v>0</v>
      </c>
      <c r="D31" s="47">
        <f t="shared" si="8"/>
        <v>0</v>
      </c>
      <c r="E31" s="47">
        <v>0</v>
      </c>
      <c r="F31" s="47">
        <v>0</v>
      </c>
      <c r="G31" s="47">
        <f t="shared" si="9"/>
        <v>0</v>
      </c>
    </row>
    <row r="32" spans="1:7" x14ac:dyDescent="0.25">
      <c r="A32" s="77" t="s">
        <v>412</v>
      </c>
      <c r="B32" s="47">
        <v>0</v>
      </c>
      <c r="C32" s="47">
        <v>0</v>
      </c>
      <c r="D32" s="47">
        <f t="shared" si="8"/>
        <v>0</v>
      </c>
      <c r="E32" s="47">
        <v>0</v>
      </c>
      <c r="F32" s="47">
        <v>0</v>
      </c>
      <c r="G32" s="47">
        <f t="shared" si="9"/>
        <v>0</v>
      </c>
    </row>
    <row r="33" spans="1:7" ht="14.45" customHeight="1" x14ac:dyDescent="0.25">
      <c r="A33" s="77" t="s">
        <v>413</v>
      </c>
      <c r="B33" s="47">
        <v>2410202.29</v>
      </c>
      <c r="C33" s="47">
        <v>0</v>
      </c>
      <c r="D33" s="47">
        <f t="shared" si="8"/>
        <v>2410202.29</v>
      </c>
      <c r="E33" s="47">
        <v>522259.08</v>
      </c>
      <c r="F33" s="47">
        <v>419532.09</v>
      </c>
      <c r="G33" s="47">
        <f t="shared" si="9"/>
        <v>1887943.21</v>
      </c>
    </row>
    <row r="34" spans="1:7" ht="14.45" customHeight="1" x14ac:dyDescent="0.25">
      <c r="A34" s="77" t="s">
        <v>414</v>
      </c>
      <c r="B34" s="47">
        <v>2154511.14</v>
      </c>
      <c r="C34" s="47">
        <v>0</v>
      </c>
      <c r="D34" s="47">
        <f t="shared" si="8"/>
        <v>2154511.14</v>
      </c>
      <c r="E34" s="47">
        <v>38291.230000000003</v>
      </c>
      <c r="F34" s="47">
        <v>38291.230000000003</v>
      </c>
      <c r="G34" s="47">
        <f t="shared" si="9"/>
        <v>2116219.91</v>
      </c>
    </row>
    <row r="35" spans="1:7" ht="14.45" customHeight="1" x14ac:dyDescent="0.25">
      <c r="A35" s="77" t="s">
        <v>415</v>
      </c>
      <c r="B35" s="47">
        <v>1459337.19</v>
      </c>
      <c r="C35" s="47">
        <v>-17300</v>
      </c>
      <c r="D35" s="47">
        <f t="shared" si="8"/>
        <v>1442037.19</v>
      </c>
      <c r="E35" s="47">
        <v>314312.44</v>
      </c>
      <c r="F35" s="47">
        <v>277531.48</v>
      </c>
      <c r="G35" s="47">
        <f t="shared" si="9"/>
        <v>1127724.75</v>
      </c>
    </row>
    <row r="36" spans="1:7" ht="14.45" customHeight="1" x14ac:dyDescent="0.25">
      <c r="A36" s="77" t="s">
        <v>416</v>
      </c>
      <c r="B36" s="47">
        <v>0</v>
      </c>
      <c r="C36" s="47">
        <v>0</v>
      </c>
      <c r="D36" s="47">
        <f t="shared" si="8"/>
        <v>0</v>
      </c>
      <c r="E36" s="47">
        <v>0</v>
      </c>
      <c r="F36" s="47">
        <v>0</v>
      </c>
      <c r="G36" s="47">
        <f t="shared" si="9"/>
        <v>0</v>
      </c>
    </row>
    <row r="37" spans="1:7" ht="14.45" customHeight="1" x14ac:dyDescent="0.25">
      <c r="A37" s="59" t="s">
        <v>417</v>
      </c>
      <c r="B37" s="47">
        <f>SUM(B38:B41)</f>
        <v>0</v>
      </c>
      <c r="C37" s="47">
        <f t="shared" ref="C37:G37" si="10">SUM(C38:C41)</f>
        <v>0</v>
      </c>
      <c r="D37" s="47">
        <f t="shared" si="10"/>
        <v>0</v>
      </c>
      <c r="E37" s="47">
        <f t="shared" si="10"/>
        <v>0</v>
      </c>
      <c r="F37" s="47">
        <f t="shared" si="10"/>
        <v>0</v>
      </c>
      <c r="G37" s="47">
        <f t="shared" si="10"/>
        <v>0</v>
      </c>
    </row>
    <row r="38" spans="1:7" x14ac:dyDescent="0.25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422</v>
      </c>
      <c r="B43" s="4">
        <f>SUM(B44,B53,B61,B71)</f>
        <v>74391891.239999995</v>
      </c>
      <c r="C43" s="4">
        <f t="shared" ref="C43:G43" si="11">SUM(C44,C53,C61,C71)</f>
        <v>104488396.09999999</v>
      </c>
      <c r="D43" s="4">
        <f t="shared" si="11"/>
        <v>178880287.34</v>
      </c>
      <c r="E43" s="4">
        <f t="shared" si="11"/>
        <v>53847282.810000002</v>
      </c>
      <c r="F43" s="4">
        <f t="shared" si="11"/>
        <v>53837654.810000002</v>
      </c>
      <c r="G43" s="4">
        <f t="shared" si="11"/>
        <v>125033004.53</v>
      </c>
    </row>
    <row r="44" spans="1:7" x14ac:dyDescent="0.25">
      <c r="A44" s="58" t="s">
        <v>390</v>
      </c>
      <c r="B44" s="47">
        <f>SUM(B45:B52)</f>
        <v>48154456.229999997</v>
      </c>
      <c r="C44" s="47">
        <f t="shared" ref="C44:G44" si="12">SUM(C45:C52)</f>
        <v>-740000</v>
      </c>
      <c r="D44" s="47">
        <f t="shared" si="12"/>
        <v>47414456.229999997</v>
      </c>
      <c r="E44" s="47">
        <f t="shared" si="12"/>
        <v>9451581.9500000011</v>
      </c>
      <c r="F44" s="47">
        <f t="shared" si="12"/>
        <v>9441953.9500000011</v>
      </c>
      <c r="G44" s="47">
        <f t="shared" si="12"/>
        <v>37962874.279999994</v>
      </c>
    </row>
    <row r="45" spans="1:7" x14ac:dyDescent="0.25">
      <c r="A45" s="80" t="s">
        <v>391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392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393</v>
      </c>
      <c r="B47" s="47">
        <v>180000</v>
      </c>
      <c r="C47" s="47">
        <v>0</v>
      </c>
      <c r="D47" s="47">
        <f t="shared" ref="D47:D51" si="13">B47+C47</f>
        <v>180000</v>
      </c>
      <c r="E47" s="47">
        <v>17248.13</v>
      </c>
      <c r="F47" s="47">
        <v>17248.13</v>
      </c>
      <c r="G47" s="47">
        <f t="shared" ref="G47:G51" si="14">D47-E47</f>
        <v>162751.87</v>
      </c>
    </row>
    <row r="48" spans="1:7" x14ac:dyDescent="0.25">
      <c r="A48" s="80" t="s">
        <v>394</v>
      </c>
      <c r="B48" s="47">
        <v>0</v>
      </c>
      <c r="C48" s="47">
        <v>0</v>
      </c>
      <c r="D48" s="47">
        <f t="shared" si="13"/>
        <v>0</v>
      </c>
      <c r="E48" s="47">
        <v>0</v>
      </c>
      <c r="F48" s="47">
        <v>0</v>
      </c>
      <c r="G48" s="47">
        <f t="shared" si="14"/>
        <v>0</v>
      </c>
    </row>
    <row r="49" spans="1:7" x14ac:dyDescent="0.25">
      <c r="A49" s="80" t="s">
        <v>395</v>
      </c>
      <c r="B49" s="47">
        <v>0</v>
      </c>
      <c r="C49" s="47">
        <v>0</v>
      </c>
      <c r="D49" s="47">
        <f t="shared" si="13"/>
        <v>0</v>
      </c>
      <c r="E49" s="47">
        <v>0</v>
      </c>
      <c r="F49" s="47">
        <v>0</v>
      </c>
      <c r="G49" s="47">
        <f t="shared" si="14"/>
        <v>0</v>
      </c>
    </row>
    <row r="50" spans="1:7" x14ac:dyDescent="0.25">
      <c r="A50" s="80" t="s">
        <v>396</v>
      </c>
      <c r="B50" s="47">
        <v>0</v>
      </c>
      <c r="C50" s="47">
        <v>0</v>
      </c>
      <c r="D50" s="47">
        <f t="shared" si="13"/>
        <v>0</v>
      </c>
      <c r="E50" s="47">
        <v>0</v>
      </c>
      <c r="F50" s="47">
        <v>0</v>
      </c>
      <c r="G50" s="47">
        <f t="shared" si="14"/>
        <v>0</v>
      </c>
    </row>
    <row r="51" spans="1:7" x14ac:dyDescent="0.25">
      <c r="A51" s="80" t="s">
        <v>397</v>
      </c>
      <c r="B51" s="47">
        <v>47974456.229999997</v>
      </c>
      <c r="C51" s="47">
        <v>-740000</v>
      </c>
      <c r="D51" s="47">
        <f t="shared" si="13"/>
        <v>47234456.229999997</v>
      </c>
      <c r="E51" s="47">
        <v>9434333.8200000003</v>
      </c>
      <c r="F51" s="47">
        <v>9424705.8200000003</v>
      </c>
      <c r="G51" s="47">
        <f t="shared" si="14"/>
        <v>37800122.409999996</v>
      </c>
    </row>
    <row r="52" spans="1:7" x14ac:dyDescent="0.25">
      <c r="A52" s="80" t="s">
        <v>398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399</v>
      </c>
      <c r="B53" s="47">
        <f>SUM(B54:B60)</f>
        <v>26237435.010000002</v>
      </c>
      <c r="C53" s="47">
        <f t="shared" ref="C53:G53" si="15">SUM(C54:C60)</f>
        <v>102517743.59999999</v>
      </c>
      <c r="D53" s="47">
        <f t="shared" si="15"/>
        <v>128755178.61</v>
      </c>
      <c r="E53" s="47">
        <f t="shared" si="15"/>
        <v>44395700.859999999</v>
      </c>
      <c r="F53" s="47">
        <f t="shared" si="15"/>
        <v>44395700.859999999</v>
      </c>
      <c r="G53" s="47">
        <f t="shared" si="15"/>
        <v>84359477.75</v>
      </c>
    </row>
    <row r="54" spans="1:7" x14ac:dyDescent="0.25">
      <c r="A54" s="80" t="s">
        <v>400</v>
      </c>
      <c r="B54" s="47">
        <v>0</v>
      </c>
      <c r="C54" s="47">
        <v>1105920</v>
      </c>
      <c r="D54" s="47">
        <f t="shared" ref="D54:D58" si="16">B54+C54</f>
        <v>1105920</v>
      </c>
      <c r="E54" s="47">
        <v>0</v>
      </c>
      <c r="F54" s="47">
        <v>0</v>
      </c>
      <c r="G54" s="47">
        <f t="shared" ref="G54:G58" si="17">D54-E54</f>
        <v>1105920</v>
      </c>
    </row>
    <row r="55" spans="1:7" x14ac:dyDescent="0.25">
      <c r="A55" s="80" t="s">
        <v>401</v>
      </c>
      <c r="B55" s="47">
        <v>26237435.010000002</v>
      </c>
      <c r="C55" s="47">
        <v>101299402.73999999</v>
      </c>
      <c r="D55" s="47">
        <f t="shared" si="16"/>
        <v>127536837.75</v>
      </c>
      <c r="E55" s="47">
        <v>44395700.859999999</v>
      </c>
      <c r="F55" s="47">
        <v>44395700.859999999</v>
      </c>
      <c r="G55" s="47">
        <f t="shared" si="17"/>
        <v>83141136.890000001</v>
      </c>
    </row>
    <row r="56" spans="1:7" x14ac:dyDescent="0.25">
      <c r="A56" s="80" t="s">
        <v>402</v>
      </c>
      <c r="B56" s="47">
        <v>0</v>
      </c>
      <c r="C56" s="47">
        <v>0</v>
      </c>
      <c r="D56" s="47">
        <f t="shared" si="16"/>
        <v>0</v>
      </c>
      <c r="E56" s="47">
        <v>0</v>
      </c>
      <c r="F56" s="47">
        <v>0</v>
      </c>
      <c r="G56" s="47">
        <f t="shared" si="17"/>
        <v>0</v>
      </c>
    </row>
    <row r="57" spans="1:7" x14ac:dyDescent="0.25">
      <c r="A57" s="81" t="s">
        <v>403</v>
      </c>
      <c r="B57" s="47">
        <v>0</v>
      </c>
      <c r="C57" s="47">
        <v>0</v>
      </c>
      <c r="D57" s="47">
        <f t="shared" si="16"/>
        <v>0</v>
      </c>
      <c r="E57" s="47">
        <v>0</v>
      </c>
      <c r="F57" s="47">
        <v>0</v>
      </c>
      <c r="G57" s="47">
        <f t="shared" si="17"/>
        <v>0</v>
      </c>
    </row>
    <row r="58" spans="1:7" x14ac:dyDescent="0.25">
      <c r="A58" s="80" t="s">
        <v>404</v>
      </c>
      <c r="B58" s="47">
        <v>0</v>
      </c>
      <c r="C58" s="47">
        <v>112420.86</v>
      </c>
      <c r="D58" s="47">
        <f t="shared" si="16"/>
        <v>112420.86</v>
      </c>
      <c r="E58" s="47">
        <v>0</v>
      </c>
      <c r="F58" s="47">
        <v>0</v>
      </c>
      <c r="G58" s="47">
        <f t="shared" si="17"/>
        <v>112420.86</v>
      </c>
    </row>
    <row r="59" spans="1:7" x14ac:dyDescent="0.25">
      <c r="A59" s="80" t="s">
        <v>405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406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407</v>
      </c>
      <c r="B61" s="47">
        <f>SUM(B62:B70)</f>
        <v>0</v>
      </c>
      <c r="C61" s="47">
        <f t="shared" ref="C61:G61" si="18">SUM(C62:C70)</f>
        <v>2710652.5</v>
      </c>
      <c r="D61" s="47">
        <f t="shared" si="18"/>
        <v>2710652.5</v>
      </c>
      <c r="E61" s="47">
        <f t="shared" si="18"/>
        <v>0</v>
      </c>
      <c r="F61" s="47">
        <f t="shared" si="18"/>
        <v>0</v>
      </c>
      <c r="G61" s="47">
        <f t="shared" si="18"/>
        <v>2710652.5</v>
      </c>
    </row>
    <row r="62" spans="1:7" x14ac:dyDescent="0.25">
      <c r="A62" s="80" t="s">
        <v>408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409</v>
      </c>
      <c r="B63" s="47">
        <v>0</v>
      </c>
      <c r="C63" s="47">
        <v>2625000</v>
      </c>
      <c r="D63" s="47">
        <f t="shared" ref="D63:D68" si="19">B63+C63</f>
        <v>2625000</v>
      </c>
      <c r="E63" s="47">
        <v>0</v>
      </c>
      <c r="F63" s="47">
        <v>0</v>
      </c>
      <c r="G63" s="47">
        <f t="shared" ref="G63:G68" si="20">D63-E63</f>
        <v>2625000</v>
      </c>
    </row>
    <row r="64" spans="1:7" x14ac:dyDescent="0.25">
      <c r="A64" s="80" t="s">
        <v>410</v>
      </c>
      <c r="B64" s="47">
        <v>0</v>
      </c>
      <c r="C64" s="47">
        <v>0</v>
      </c>
      <c r="D64" s="47">
        <f t="shared" si="19"/>
        <v>0</v>
      </c>
      <c r="E64" s="47">
        <v>0</v>
      </c>
      <c r="F64" s="47">
        <v>0</v>
      </c>
      <c r="G64" s="47">
        <f t="shared" si="20"/>
        <v>0</v>
      </c>
    </row>
    <row r="65" spans="1:7" x14ac:dyDescent="0.25">
      <c r="A65" s="80" t="s">
        <v>411</v>
      </c>
      <c r="B65" s="47">
        <v>0</v>
      </c>
      <c r="C65" s="47">
        <v>0</v>
      </c>
      <c r="D65" s="47">
        <f t="shared" si="19"/>
        <v>0</v>
      </c>
      <c r="E65" s="47">
        <v>0</v>
      </c>
      <c r="F65" s="47">
        <v>0</v>
      </c>
      <c r="G65" s="47">
        <f t="shared" si="20"/>
        <v>0</v>
      </c>
    </row>
    <row r="66" spans="1:7" x14ac:dyDescent="0.25">
      <c r="A66" s="80" t="s">
        <v>412</v>
      </c>
      <c r="B66" s="47">
        <v>0</v>
      </c>
      <c r="C66" s="47">
        <v>0</v>
      </c>
      <c r="D66" s="47">
        <f t="shared" si="19"/>
        <v>0</v>
      </c>
      <c r="E66" s="47">
        <v>0</v>
      </c>
      <c r="F66" s="47">
        <v>0</v>
      </c>
      <c r="G66" s="47">
        <f t="shared" si="20"/>
        <v>0</v>
      </c>
    </row>
    <row r="67" spans="1:7" x14ac:dyDescent="0.25">
      <c r="A67" s="80" t="s">
        <v>413</v>
      </c>
      <c r="B67" s="47">
        <v>0</v>
      </c>
      <c r="C67" s="47">
        <v>0</v>
      </c>
      <c r="D67" s="47">
        <f t="shared" si="19"/>
        <v>0</v>
      </c>
      <c r="E67" s="47">
        <v>0</v>
      </c>
      <c r="F67" s="47">
        <v>0</v>
      </c>
      <c r="G67" s="47">
        <f t="shared" si="20"/>
        <v>0</v>
      </c>
    </row>
    <row r="68" spans="1:7" x14ac:dyDescent="0.25">
      <c r="A68" s="80" t="s">
        <v>414</v>
      </c>
      <c r="B68" s="47">
        <v>0</v>
      </c>
      <c r="C68" s="47">
        <v>85652.5</v>
      </c>
      <c r="D68" s="47">
        <f t="shared" si="19"/>
        <v>85652.5</v>
      </c>
      <c r="E68" s="47">
        <v>0</v>
      </c>
      <c r="F68" s="47">
        <v>0</v>
      </c>
      <c r="G68" s="47">
        <f t="shared" si="20"/>
        <v>85652.5</v>
      </c>
    </row>
    <row r="69" spans="1:7" x14ac:dyDescent="0.25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417</v>
      </c>
      <c r="B71" s="47">
        <f>SUM(B72:B75)</f>
        <v>0</v>
      </c>
      <c r="C71" s="47">
        <f t="shared" ref="C71:G71" si="21">SUM(C72:C75)</f>
        <v>0</v>
      </c>
      <c r="D71" s="47">
        <f t="shared" si="21"/>
        <v>0</v>
      </c>
      <c r="E71" s="47">
        <f t="shared" si="21"/>
        <v>0</v>
      </c>
      <c r="F71" s="47">
        <f t="shared" si="21"/>
        <v>0</v>
      </c>
      <c r="G71" s="47">
        <f t="shared" si="21"/>
        <v>0</v>
      </c>
    </row>
    <row r="72" spans="1:7" x14ac:dyDescent="0.25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270188722.32000005</v>
      </c>
      <c r="C77" s="4">
        <f t="shared" ref="C77:G77" si="22">C43+C9</f>
        <v>209001410.26999998</v>
      </c>
      <c r="D77" s="4">
        <f t="shared" si="22"/>
        <v>479190132.59000003</v>
      </c>
      <c r="E77" s="4">
        <f t="shared" si="22"/>
        <v>117649866.61</v>
      </c>
      <c r="F77" s="4">
        <f t="shared" si="22"/>
        <v>113323378.05000001</v>
      </c>
      <c r="G77" s="4">
        <f t="shared" si="22"/>
        <v>361540265.98000002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6 B52:G53 B59:G62 B69:G77 B63:B6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B22" sqref="B22:F2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9" t="s">
        <v>423</v>
      </c>
      <c r="B1" s="161"/>
      <c r="C1" s="161"/>
      <c r="D1" s="161"/>
      <c r="E1" s="161"/>
      <c r="F1" s="161"/>
      <c r="G1" s="162"/>
    </row>
    <row r="2" spans="1:7" x14ac:dyDescent="0.25">
      <c r="A2" s="110" t="str">
        <f>'Formato 1'!A2</f>
        <v>MUNICIPIO DE URIANGATO GTO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424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Marzo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64" t="s">
        <v>425</v>
      </c>
      <c r="B7" s="167" t="s">
        <v>298</v>
      </c>
      <c r="C7" s="167"/>
      <c r="D7" s="167"/>
      <c r="E7" s="167"/>
      <c r="F7" s="167"/>
      <c r="G7" s="167" t="s">
        <v>299</v>
      </c>
    </row>
    <row r="8" spans="1:7" ht="30" x14ac:dyDescent="0.25">
      <c r="A8" s="165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77"/>
    </row>
    <row r="9" spans="1:7" ht="15.75" customHeight="1" x14ac:dyDescent="0.25">
      <c r="A9" s="26" t="s">
        <v>426</v>
      </c>
      <c r="B9" s="119">
        <f>SUM(B10,B11,B12,B15,B16,B19)</f>
        <v>86272557.870000005</v>
      </c>
      <c r="C9" s="119">
        <f t="shared" ref="C9:G9" si="0">SUM(C10,C11,C12,C15,C16,C19)</f>
        <v>1344217.5</v>
      </c>
      <c r="D9" s="119">
        <f t="shared" si="0"/>
        <v>87616775.370000005</v>
      </c>
      <c r="E9" s="119">
        <f t="shared" si="0"/>
        <v>17190053.109999999</v>
      </c>
      <c r="F9" s="119">
        <f t="shared" si="0"/>
        <v>17190053.100000001</v>
      </c>
      <c r="G9" s="119">
        <f t="shared" si="0"/>
        <v>70426722.260000005</v>
      </c>
    </row>
    <row r="10" spans="1:7" x14ac:dyDescent="0.25">
      <c r="A10" s="58" t="s">
        <v>427</v>
      </c>
      <c r="B10" s="75">
        <v>86272557.870000005</v>
      </c>
      <c r="C10" s="75">
        <v>1344217.5</v>
      </c>
      <c r="D10" s="75">
        <f>B10+C10</f>
        <v>87616775.370000005</v>
      </c>
      <c r="E10" s="75">
        <v>17190053.109999999</v>
      </c>
      <c r="F10" s="75">
        <v>17190053.100000001</v>
      </c>
      <c r="G10" s="76">
        <f>D10-E10</f>
        <v>70426722.260000005</v>
      </c>
    </row>
    <row r="11" spans="1:7" ht="15.75" customHeight="1" x14ac:dyDescent="0.25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437</v>
      </c>
      <c r="B21" s="119">
        <f>SUM(B22,B23,B24,B27,B28,B31)</f>
        <v>43521743.490000002</v>
      </c>
      <c r="C21" s="119">
        <f t="shared" ref="C21:F21" si="4">SUM(C22,C23,C24,C27,C28,C31)</f>
        <v>0</v>
      </c>
      <c r="D21" s="119">
        <f t="shared" si="4"/>
        <v>43521743.490000002</v>
      </c>
      <c r="E21" s="119">
        <f t="shared" si="4"/>
        <v>8786017.6899999995</v>
      </c>
      <c r="F21" s="119">
        <f t="shared" si="4"/>
        <v>8786017.6899999995</v>
      </c>
      <c r="G21" s="119">
        <f>SUM(G22,G23,G24,G27,G28,G31)</f>
        <v>34735725.800000004</v>
      </c>
    </row>
    <row r="22" spans="1:7" x14ac:dyDescent="0.25">
      <c r="A22" s="58" t="s">
        <v>427</v>
      </c>
      <c r="B22" s="75">
        <v>43521743.490000002</v>
      </c>
      <c r="C22" s="75">
        <v>0</v>
      </c>
      <c r="D22" s="75">
        <f>B22+C22</f>
        <v>43521743.490000002</v>
      </c>
      <c r="E22" s="75">
        <v>8786017.6899999995</v>
      </c>
      <c r="F22" s="75">
        <v>8786017.6899999995</v>
      </c>
      <c r="G22" s="76">
        <f t="shared" ref="G22:G31" si="5">D22-E22</f>
        <v>34735725.800000004</v>
      </c>
    </row>
    <row r="23" spans="1:7" x14ac:dyDescent="0.25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438</v>
      </c>
      <c r="B33" s="119">
        <f>B21+B9</f>
        <v>129794301.36000001</v>
      </c>
      <c r="C33" s="119">
        <f t="shared" ref="C33:G33" si="8">C21+C9</f>
        <v>1344217.5</v>
      </c>
      <c r="D33" s="119">
        <f t="shared" si="8"/>
        <v>131138518.86000001</v>
      </c>
      <c r="E33" s="119">
        <f t="shared" si="8"/>
        <v>25976070.799999997</v>
      </c>
      <c r="F33" s="119">
        <f t="shared" si="8"/>
        <v>25976070.789999999</v>
      </c>
      <c r="G33" s="119">
        <f t="shared" si="8"/>
        <v>105162448.06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0c865bf4-0f22-4e4d-b041-7b0c1657e5a8"/>
    <ds:schemaRef ds:uri="http://schemas.microsoft.com/office/2006/metadata/properties"/>
    <ds:schemaRef ds:uri="http://schemas.microsoft.com/office/2006/documentManagement/types"/>
    <ds:schemaRef ds:uri="6aa8a68a-ab09-4ac8-a697-fdce915bc567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HP</cp:lastModifiedBy>
  <cp:revision/>
  <cp:lastPrinted>2024-03-20T14:35:03Z</cp:lastPrinted>
  <dcterms:created xsi:type="dcterms:W3CDTF">2023-03-16T22:14:51Z</dcterms:created>
  <dcterms:modified xsi:type="dcterms:W3CDTF">2024-04-25T21:01:27Z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