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-105" yWindow="-105" windowWidth="23250" windowHeight="1245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<sst xmlns="http://schemas.openxmlformats.org/spreadsheetml/2006/main" count="859" uniqueCount="603">
  <si>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</si>
  <si>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</si>
  <si>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</si>
  <si>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</si>
  <si>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</si>
  <si>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</si>
  <si>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</si>
  <si>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</si>
  <si>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</si>
  <si>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</si>
  <si>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</si>
  <si>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</si>
  <si>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</si>
  <si>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</si>
  <si>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</si>
  <si>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</si>
  <si>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</si>
  <si>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</si>
  <si>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</si>
  <si>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</si>
  <si>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</si>
  <si>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</si>
  <si>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</si>
  <si>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</si>
  <si>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</si>
  <si>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</si>
  <si>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</si>
  <si>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</si>
  <si>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</si>
  <si>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</si>
  <si>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</si>
  <si>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</si>
  <si>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</si>
  <si>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</si>
  <si>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</si>
  <si>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</si>
  <si>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</si>
  <si>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</si>
  <si>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</si>
  <si>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</si>
  <si>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</si>
  <si>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</si>
  <si>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</si>
  <si>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</si>
  <si>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</si>
  <si>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</si>
  <si>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</si>
  <si>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</si>
  <si>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</si>
  <si>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</si>
  <si>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</si>
  <si>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</si>
  <si>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</si>
  <si>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</si>
  <si>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</si>
  <si>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</si>
  <si>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</si>
  <si>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</si>
  <si>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</si>
  <si>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</si>
  <si>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</si>
  <si>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</si>
  <si>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</si>
  <si>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</si>
  <si>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</si>
  <si>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</si>
  <si>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</si>
  <si>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</si>
  <si>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</si>
  <si>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</si>
  <si>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</si>
  <si>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</si>
  <si>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</si>
  <si>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</si>
  <si>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</si>
  <si>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</si>
  <si>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</si>
  <si>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</si>
  <si>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</si>
  <si>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</si>
  <si>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</si>
  <si>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</si>
  <si>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</si>
  <si>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</si>
  <si>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</si>
  <si>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</si>
  <si>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</si>
  <si>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</si>
  <si>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</si>
  <si>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</si>
  <si>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</si>
  <si>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</si>
  <si>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</si>
  <si>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</si>
  <si>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</si>
  <si>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</si>
  <si>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</si>
  <si>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</si>
  <si>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</si>
  <si>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</si>
  <si>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</si>
  <si>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</si>
  <si>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</si>
  <si>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</si>
  <si>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</si>
  <si>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</si>
  <si>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</si>
  <si>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</si>
  <si>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</si>
  <si>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</si>
  <si>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</si>
  <si>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</si>
  <si>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</si>
  <si>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</si>
  <si>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</si>
  <si>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</si>
  <si>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</si>
  <si>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</si>
  <si>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</si>
  <si>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</si>
  <si>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</si>
  <si>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</si>
  <si>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</si>
  <si>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</si>
  <si>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</si>
  <si>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</si>
  <si>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</si>
  <si>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</si>
  <si>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</si>
  <si>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</si>
  <si>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</si>
  <si>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</si>
  <si>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</si>
  <si>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</si>
  <si>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</si>
  <si>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</si>
  <si>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</si>
  <si>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</si>
  <si>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</si>
  <si>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</si>
  <si>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</si>
  <si>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</si>
  <si>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</si>
  <si>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</si>
  <si>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</si>
  <si>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</si>
  <si>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</si>
  <si>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</si>
  <si>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</si>
  <si>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</si>
  <si>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</si>
  <si>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</si>
  <si>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</si>
  <si>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</si>
  <si>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</si>
  <si>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</si>
  <si>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</si>
  <si>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</si>
  <si>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</si>
  <si>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</si>
  <si>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</si>
  <si>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</si>
  <si>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</si>
  <si>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</si>
  <si>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</si>
  <si>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</si>
  <si>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</si>
  <si>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</si>
  <si>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</si>
  <si>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</si>
  <si>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</si>
  <si>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</si>
  <si>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</si>
  <si>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</si>
  <si>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</si>
  <si>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</si>
  <si>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</si>
  <si>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</si>
  <si>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</si>
  <si>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</si>
  <si>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</si>
  <si>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</si>
  <si>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</si>
  <si>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</si>
  <si>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</si>
  <si>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</si>
  <si>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</si>
  <si>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</si>
  <si>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</si>
  <si>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</si>
  <si>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</si>
  <si>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</si>
  <si>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</si>
  <si>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</si>
  <si>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</si>
  <si>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</si>
  <si>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</si>
  <si>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</si>
  <si>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</si>
  <si>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</si>
  <si>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</si>
  <si>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</si>
  <si>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</si>
  <si>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</si>
  <si>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</si>
  <si>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</si>
  <si>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</si>
  <si>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</si>
  <si>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</si>
  <si>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</si>
  <si>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</si>
  <si>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</si>
  <si>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</si>
  <si>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</si>
  <si>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</si>
  <si>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</si>
  <si>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</si>
  <si>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</si>
  <si>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</si>
  <si>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</si>
  <si>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</si>
  <si>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</si>
  <si>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</si>
  <si>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</si>
  <si>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</si>
  <si>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</si>
  <si>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</si>
  <si>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</si>
  <si>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</si>
  <si>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</si>
  <si>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</si>
  <si>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</si>
  <si>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</si>
  <si>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</si>
  <si>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</si>
  <si>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</si>
  <si>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</si>
  <si>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</si>
  <si>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</si>
  <si>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</si>
  <si>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</si>
  <si>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</si>
  <si>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</si>
  <si>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</si>
  <si>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</si>
  <si>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</si>
  <si>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</si>
  <si>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</si>
  <si>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</si>
  <si>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</si>
  <si>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</si>
  <si>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</si>
  <si>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</si>
  <si>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</si>
  <si>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</si>
  <si>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</si>
  <si>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</si>
  <si>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</si>
  <si>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</si>
  <si>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</si>
  <si>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</si>
  <si>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</si>
  <si>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</si>
  <si>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</si>
  <si>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</si>
  <si>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</si>
  <si>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</si>
  <si>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</si>
  <si>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</si>
  <si>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</si>
  <si>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</si>
  <si>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</si>
  <si>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</si>
  <si>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</si>
  <si>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</si>
  <si>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</si>
  <si>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</si>
  <si>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</si>
  <si>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</si>
  <si>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</si>
  <si>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</si>
  <si>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</si>
  <si>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</si>
  <si>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</si>
  <si>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</si>
  <si>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</si>
  <si>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</si>
  <si>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</si>
  <si>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</si>
  <si>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</si>
  <si>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</si>
  <si>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</si>
  <si>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</si>
  <si>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</si>
  <si>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</si>
  <si>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</si>
  <si>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</si>
  <si>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</si>
  <si>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</si>
  <si>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</si>
  <si>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</si>
  <si>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</si>
  <si>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</si>
  <si>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</si>
  <si>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</si>
  <si>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</si>
  <si>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</si>
  <si>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</si>
  <si>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</si>
  <si>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</si>
  <si>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</si>
  <si>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</si>
  <si>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</si>
  <si>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</si>
  <si>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</si>
  <si>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</si>
  <si>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</si>
  <si>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</si>
  <si>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</si>
  <si>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</si>
  <si>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</si>
  <si>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</si>
  <si>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</si>
  <si>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</si>
  <si>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</si>
  <si>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</si>
  <si>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</si>
  <si>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</si>
  <si>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</si>
  <si>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</si>
  <si>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</si>
  <si>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</si>
  <si>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</si>
  <si>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</si>
  <si>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</si>
  <si>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</si>
  <si>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</si>
  <si>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</si>
  <si>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</si>
  <si>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</si>
  <si>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</si>
  <si>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</si>
  <si>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</si>
  <si>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</si>
  <si>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</si>
  <si>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</si>
  <si>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</si>
  <si>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</si>
  <si>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</si>
  <si>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</si>
  <si>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</si>
  <si>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</si>
  <si>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</si>
  <si>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</si>
  <si>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</si>
  <si>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</si>
  <si>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</si>
  <si>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</si>
  <si>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</si>
  <si>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</si>
  <si>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</si>
  <si>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</si>
  <si>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</si>
  <si>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</si>
  <si>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</si>
  <si>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</si>
  <si>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</si>
  <si>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</si>
  <si>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</si>
  <si>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</si>
  <si>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</si>
  <si>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</si>
  <si>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</si>
  <si>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</si>
  <si>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</si>
  <si>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</si>
  <si>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</si>
  <si>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</si>
  <si>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</si>
  <si>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</si>
  <si>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</si>
  <si>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</si>
  <si>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</si>
  <si>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</si>
  <si>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</si>
  <si>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</si>
  <si>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</si>
  <si>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</si>
  <si>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</si>
  <si>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</si>
  <si>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</si>
  <si>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</si>
  <si>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</si>
  <si>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</si>
  <si>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</si>
  <si>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</si>
  <si>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</si>
  <si>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</si>
  <si>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</si>
  <si>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</si>
  <si>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</si>
  <si>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</si>
  <si>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</si>
  <si>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</si>
  <si>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</si>
  <si>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</si>
  <si>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</si>
  <si>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</si>
  <si>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</si>
  <si>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</si>
  <si>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</si>
  <si>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</si>
  <si>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</si>
  <si>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</si>
  <si>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</si>
  <si>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</si>
  <si>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</si>
  <si>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</si>
  <si>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</si>
  <si>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</si>
  <si>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</si>
  <si>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</si>
  <si>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</si>
  <si>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</si>
  <si>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</si>
  <si>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</si>
  <si>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</si>
  <si>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</si>
  <si>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</si>
  <si>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</si>
  <si>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</si>
  <si>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</si>
  <si>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</si>
  <si>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</si>
  <si>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</si>
  <si>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</si>
  <si>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</si>
  <si>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</si>
  <si>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</si>
  <si>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</si>
  <si>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</si>
  <si>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</si>
  <si>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</si>
  <si>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</si>
  <si>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</si>
  <si>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</si>
  <si>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</si>
  <si>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</si>
  <si>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</si>
  <si>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</si>
  <si>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</si>
  <si>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</si>
  <si>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</si>
  <si>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</si>
  <si>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</si>
  <si>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</si>
  <si>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</si>
  <si>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</si>
  <si>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</si>
  <si>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</si>
  <si>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</si>
  <si>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</si>
  <si>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</si>
  <si>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</si>
  <si>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</si>
  <si>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</si>
  <si>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</si>
  <si>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</si>
  <si>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</si>
  <si>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</si>
  <si>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</si>
  <si>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</si>
  <si>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</si>
  <si>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</si>
  <si>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</si>
  <si>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</si>
  <si>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</si>
  <si>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</si>
  <si>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</si>
  <si>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</si>
  <si>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</si>
  <si>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</si>
  <si>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</si>
  <si>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</si>
  <si>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</si>
  <si>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</si>
  <si>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</si>
  <si>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</si>
  <si>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</si>
  <si>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</si>
  <si>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</si>
  <si>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</si>
  <si>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</si>
  <si>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</si>
  <si>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</si>
  <si>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</si>
  <si>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</si>
  <si>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</si>
  <si>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</si>
  <si>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</si>
  <si>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</si>
  <si>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</si>
  <si>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</si>
  <si>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</si>
  <si>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</si>
  <si>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</si>
  <si>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</si>
  <si>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</si>
  <si>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</si>
  <si>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</si>
  <si>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</si>
  <si>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</si>
  <si>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</si>
  <si>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</si>
  <si>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</si>
  <si>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</si>
  <si>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</si>
  <si>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</si>
  <si>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</si>
  <si>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</si>
  <si>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</si>
  <si>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</si>
  <si>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</si>
  <si>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</si>
  <si>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</si>
  <si>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</si>
  <si>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</si>
  <si>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</si>
  <si>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</si>
  <si>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</si>
  <si>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</si>
  <si>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</si>
  <si>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</si>
  <si>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</si>
  <si>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</si>
  <si>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</si>
  <si>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</si>
  <si>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</si>
  <si>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</si>
  <si>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</si>
  <si>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</si>
  <si>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</si>
  <si>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</si>
  <si>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</si>
  <si>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</si>
  <si>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</si>
  <si>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</si>
  <si>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</si>
  <si>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</si>
  <si>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</si>
  <si>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</si>
  <si>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</si>
  <si>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</si>
  <si>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</si>
  <si>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</si>
  <si>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</si>
  <si>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</si>
  <si>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</si>
  <si>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</si>
  <si>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</si>
  <si>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</si>
  <si>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</si>
  <si>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</si>
  <si>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</si>
  <si>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</si>
  <si>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</si>
  <si>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</si>
  <si>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</si>
  <si>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</si>
  <si>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</si>
  <si>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</si>
  <si>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</si>
  <si>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</si>
  <si>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</si>
  <si>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</si>
  <si>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</si>
  <si>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</si>
  <si>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</si>
  <si>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</si>
  <si>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</si>
  <si>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</si>
  <si>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</si>
  <si>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</si>
  <si>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</si>
  <si>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</si>
  <si>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</si>
  <si>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</si>
  <si>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</si>
  <si>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</si>
  <si>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</si>
  <si>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</si>
  <si>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</si>
  <si>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</si>
  <si>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</si>
  <si>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</si>
  <si>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</si>
  <si>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</si>
  <si>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</si>
  <si>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</si>
  <si>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</si>
  <si>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</si>
  <si>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Uriangato, Gto.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</si>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</sst>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9" fillId="0" borderId="0" xfId="9" applyNumberFormat="1" applyFont="1" applyAlignment="1">
      <alignment horizontal="center"/>
    </xf>
    <xf numFmtId="44" fontId="9" fillId="0" borderId="0" xfId="20" applyFont="1"/>
    <xf numFmtId="0" fontId="2" fillId="0" borderId="1" xfId="13" applyFont="1" applyFill="1" applyBorder="1" applyAlignment="1">
      <alignment horizontal="left" vertical="center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2" fillId="0" borderId="11" xfId="13" applyFont="1" applyFill="1" applyBorder="1" applyAlignment="1">
      <alignment horizontal="left" vertical="center" indent="1"/>
    </xf>
    <xf numFmtId="4" fontId="9" fillId="0" borderId="11" xfId="13" applyNumberFormat="1" applyFont="1" applyFill="1" applyBorder="1" applyAlignment="1">
      <alignment horizontal="right" vertical="center" wrapText="1" indent="1"/>
    </xf>
    <xf numFmtId="0" fontId="9" fillId="0" borderId="0" xfId="13" applyFont="1" applyFill="1" applyAlignment="1">
      <alignment horizontal="left" vertical="center"/>
    </xf>
    <xf numFmtId="4" fontId="9" fillId="0" borderId="0" xfId="13" applyNumberFormat="1" applyFont="1" applyFill="1" applyAlignment="1">
      <alignment horizontal="right" vertical="center" indent="1"/>
    </xf>
    <xf numFmtId="0" fontId="8" fillId="0" borderId="14" xfId="13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4" fontId="9" fillId="0" borderId="12" xfId="13" applyNumberFormat="1" applyFont="1" applyFill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7" fillId="7" borderId="1" xfId="13" applyFont="1" applyFill="1" applyBorder="1" applyAlignment="1">
      <alignment horizontal="center" vertical="center"/>
    </xf>
    <xf numFmtId="0" fontId="2" fillId="0" borderId="0" xfId="3" applyFont="1" applyAlignment="1" applyProtection="1">
      <alignment vertical="top" wrapText="1"/>
      <protection locked="0"/>
    </xf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Moneda" xfId="20" builtinId="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tabSelected="1" zoomScaleNormal="100" zoomScaleSheetLayoutView="100" workbookViewId="0">
      <pane ySplit="5" topLeftCell="A11" activePane="bottomLeft" state="frozen"/>
      <selection activeCell="A14" sqref="A14:B14"/>
      <selection pane="bottomLeft" activeCell="E25" sqref="E2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601</v>
      </c>
      <c r="B1" s="165"/>
      <c r="C1" s="112" t="s">
        <v>495</v>
      </c>
      <c r="D1" s="113">
        <v>2025</v>
      </c>
    </row>
    <row r="2" spans="1:4" ht="16.149999999999999" customHeight="1" x14ac:dyDescent="0.2">
      <c r="A2" s="166" t="s">
        <v>494</v>
      </c>
      <c r="B2" s="167"/>
      <c r="C2" s="10" t="s">
        <v>496</v>
      </c>
      <c r="D2" s="114" t="s">
        <v>501</v>
      </c>
    </row>
    <row r="3" spans="1:4" ht="16.149999999999999" customHeight="1" x14ac:dyDescent="0.2">
      <c r="A3" s="168" t="s">
        <v>602</v>
      </c>
      <c r="B3" s="169"/>
      <c r="C3" s="10" t="s">
        <v>497</v>
      </c>
      <c r="D3" s="115">
        <v>1</v>
      </c>
    </row>
    <row r="4" spans="1:4" ht="16.149999999999999" customHeight="1" x14ac:dyDescent="0.2">
      <c r="A4" s="170" t="s">
        <v>516</v>
      </c>
      <c r="B4" s="171"/>
      <c r="C4" s="171"/>
      <c r="D4" s="172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6" t="s">
        <v>36</v>
      </c>
      <c r="B35" s="37" t="s">
        <v>31</v>
      </c>
    </row>
    <row r="36" spans="1:5" x14ac:dyDescent="0.2">
      <c r="A36" s="36" t="s">
        <v>37</v>
      </c>
      <c r="B36" s="37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7" t="s">
        <v>28</v>
      </c>
    </row>
    <row r="40" spans="1:5" x14ac:dyDescent="0.2">
      <c r="A40" s="4"/>
      <c r="B40" s="37" t="s">
        <v>517</v>
      </c>
    </row>
    <row r="41" spans="1:5" x14ac:dyDescent="0.2">
      <c r="A41" s="4"/>
      <c r="B41" s="37" t="s">
        <v>555</v>
      </c>
    </row>
    <row r="42" spans="1:5" x14ac:dyDescent="0.2">
      <c r="A42" s="4"/>
      <c r="B42" s="37" t="s">
        <v>556</v>
      </c>
    </row>
    <row r="43" spans="1:5" ht="12" thickBot="1" x14ac:dyDescent="0.25">
      <c r="A43" s="8"/>
      <c r="B43" s="9"/>
    </row>
    <row r="45" spans="1:5" x14ac:dyDescent="0.2">
      <c r="A45" s="1" t="s">
        <v>518</v>
      </c>
    </row>
    <row r="48" spans="1:5" ht="15" x14ac:dyDescent="0.25">
      <c r="A48" s="145"/>
      <c r="B48" s="200"/>
      <c r="C48" s="145"/>
      <c r="E48"/>
    </row>
    <row r="49" spans="1:5" ht="15" x14ac:dyDescent="0.25">
      <c r="A49" s="145"/>
      <c r="B49" s="200"/>
      <c r="C49" s="145"/>
      <c r="E49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9055118110236221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topLeftCell="A181" zoomScaleNormal="100" workbookViewId="0">
      <selection activeCell="A216" sqref="A216:D2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7" t="s">
        <v>601</v>
      </c>
      <c r="B1" s="167"/>
      <c r="C1" s="167"/>
      <c r="D1" s="10" t="s">
        <v>498</v>
      </c>
      <c r="E1" s="19">
        <v>2025</v>
      </c>
    </row>
    <row r="2" spans="1:5" s="11" customFormat="1" ht="18.95" customHeight="1" x14ac:dyDescent="0.25">
      <c r="A2" s="167" t="s">
        <v>503</v>
      </c>
      <c r="B2" s="167"/>
      <c r="C2" s="167"/>
      <c r="D2" s="10" t="s">
        <v>499</v>
      </c>
      <c r="E2" s="19" t="s">
        <v>501</v>
      </c>
    </row>
    <row r="3" spans="1:5" s="11" customFormat="1" ht="18.95" customHeight="1" x14ac:dyDescent="0.25">
      <c r="A3" s="167" t="s">
        <v>602</v>
      </c>
      <c r="B3" s="167"/>
      <c r="C3" s="167"/>
      <c r="D3" s="10" t="s">
        <v>500</v>
      </c>
      <c r="E3" s="19">
        <v>1</v>
      </c>
    </row>
    <row r="4" spans="1:5" s="11" customFormat="1" ht="18.95" customHeight="1" x14ac:dyDescent="0.25">
      <c r="A4" s="167" t="s">
        <v>516</v>
      </c>
      <c r="B4" s="167"/>
      <c r="C4" s="167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1" t="s">
        <v>276</v>
      </c>
      <c r="E8" s="152" t="s">
        <v>597</v>
      </c>
    </row>
    <row r="9" spans="1:5" x14ac:dyDescent="0.2">
      <c r="A9" s="117">
        <v>4000</v>
      </c>
      <c r="B9" s="116" t="s">
        <v>557</v>
      </c>
      <c r="C9" s="118">
        <f>SUM(C10+C57+C69)</f>
        <v>2797930.38</v>
      </c>
      <c r="D9" s="80"/>
      <c r="E9" s="40"/>
    </row>
    <row r="10" spans="1:5" x14ac:dyDescent="0.2">
      <c r="A10" s="117">
        <v>4100</v>
      </c>
      <c r="B10" s="116" t="s">
        <v>223</v>
      </c>
      <c r="C10" s="118">
        <f>SUM(C11+C21+C27+C30+C36+C39+C48)</f>
        <v>260793.09</v>
      </c>
      <c r="D10" s="80"/>
      <c r="E10" s="40"/>
    </row>
    <row r="11" spans="1:5" x14ac:dyDescent="0.2">
      <c r="A11" s="117">
        <v>4110</v>
      </c>
      <c r="B11" s="116" t="s">
        <v>224</v>
      </c>
      <c r="C11" s="118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17">
        <v>4120</v>
      </c>
      <c r="B21" s="116" t="s">
        <v>233</v>
      </c>
      <c r="C21" s="118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17">
        <v>4130</v>
      </c>
      <c r="B27" s="116" t="s">
        <v>238</v>
      </c>
      <c r="C27" s="118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17">
        <v>4140</v>
      </c>
      <c r="B30" s="116" t="s">
        <v>240</v>
      </c>
      <c r="C30" s="118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17">
        <v>4150</v>
      </c>
      <c r="B36" s="116" t="s">
        <v>413</v>
      </c>
      <c r="C36" s="118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17">
        <v>4160</v>
      </c>
      <c r="B39" s="116" t="s">
        <v>415</v>
      </c>
      <c r="C39" s="118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17">
        <v>4170</v>
      </c>
      <c r="B48" s="116" t="s">
        <v>493</v>
      </c>
      <c r="C48" s="118">
        <f>SUM(C49:C56)</f>
        <v>260793.09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260793.09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17">
        <v>4200</v>
      </c>
      <c r="B57" s="119" t="s">
        <v>425</v>
      </c>
      <c r="C57" s="118">
        <f>+C58+C64</f>
        <v>2535325.44</v>
      </c>
      <c r="D57" s="80"/>
      <c r="E57" s="40"/>
    </row>
    <row r="58" spans="1:5" ht="22.5" x14ac:dyDescent="0.2">
      <c r="A58" s="117">
        <v>4210</v>
      </c>
      <c r="B58" s="119" t="s">
        <v>426</v>
      </c>
      <c r="C58" s="118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17">
        <v>4220</v>
      </c>
      <c r="B64" s="116" t="s">
        <v>255</v>
      </c>
      <c r="C64" s="118">
        <f>SUM(C65:C68)</f>
        <v>2535325.44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2535325.44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0">
        <v>4300</v>
      </c>
      <c r="B69" s="116" t="s">
        <v>260</v>
      </c>
      <c r="C69" s="118">
        <f>C70+C73+C79+C81+C83</f>
        <v>1811.85</v>
      </c>
      <c r="D69" s="42"/>
      <c r="E69" s="42"/>
    </row>
    <row r="70" spans="1:5" x14ac:dyDescent="0.2">
      <c r="A70" s="120">
        <v>4310</v>
      </c>
      <c r="B70" s="116" t="s">
        <v>261</v>
      </c>
      <c r="C70" s="118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0">
        <v>4320</v>
      </c>
      <c r="B73" s="116" t="s">
        <v>263</v>
      </c>
      <c r="C73" s="118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0">
        <v>4330</v>
      </c>
      <c r="B79" s="116" t="s">
        <v>269</v>
      </c>
      <c r="C79" s="118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0">
        <v>4340</v>
      </c>
      <c r="B81" s="116" t="s">
        <v>270</v>
      </c>
      <c r="C81" s="118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0">
        <v>4390</v>
      </c>
      <c r="B83" s="116" t="s">
        <v>271</v>
      </c>
      <c r="C83" s="118">
        <f>SUM(C84:C90)</f>
        <v>1811.85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1811.85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0">
        <v>5000</v>
      </c>
      <c r="B94" s="116" t="s">
        <v>277</v>
      </c>
      <c r="C94" s="118">
        <f>C95+C123+C156+C166+C181+C210</f>
        <v>2704172.0400000005</v>
      </c>
      <c r="D94" s="121">
        <v>1</v>
      </c>
      <c r="E94" s="42"/>
    </row>
    <row r="95" spans="1:5" x14ac:dyDescent="0.2">
      <c r="A95" s="120">
        <v>5100</v>
      </c>
      <c r="B95" s="116" t="s">
        <v>278</v>
      </c>
      <c r="C95" s="118">
        <f>C96+C103+C113</f>
        <v>2501764.8400000003</v>
      </c>
      <c r="D95" s="121">
        <f>C95/$C$94</f>
        <v>0.92515002854626061</v>
      </c>
      <c r="E95" s="42"/>
    </row>
    <row r="96" spans="1:5" x14ac:dyDescent="0.2">
      <c r="A96" s="120">
        <v>5110</v>
      </c>
      <c r="B96" s="116" t="s">
        <v>279</v>
      </c>
      <c r="C96" s="118">
        <f>SUM(C97:C102)</f>
        <v>1998924</v>
      </c>
      <c r="D96" s="121">
        <f t="shared" ref="D96:D159" si="0">C96/$C$94</f>
        <v>0.7392000103662042</v>
      </c>
      <c r="E96" s="42"/>
    </row>
    <row r="97" spans="1:5" x14ac:dyDescent="0.2">
      <c r="A97" s="44">
        <v>5111</v>
      </c>
      <c r="B97" s="42" t="s">
        <v>280</v>
      </c>
      <c r="C97" s="45">
        <v>1459877.97</v>
      </c>
      <c r="D97" s="46">
        <f t="shared" si="0"/>
        <v>0.53986135068536534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229407.71</v>
      </c>
      <c r="D99" s="46">
        <f t="shared" si="0"/>
        <v>8.4834731890800832E-2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309638.32</v>
      </c>
      <c r="D101" s="46">
        <f t="shared" si="0"/>
        <v>0.11450392779003807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0">
        <v>5120</v>
      </c>
      <c r="B103" s="116" t="s">
        <v>286</v>
      </c>
      <c r="C103" s="118">
        <f>SUM(C104:C112)</f>
        <v>291861.45</v>
      </c>
      <c r="D103" s="121">
        <f t="shared" si="0"/>
        <v>0.10793005980492275</v>
      </c>
      <c r="E103" s="42"/>
    </row>
    <row r="104" spans="1:5" x14ac:dyDescent="0.2">
      <c r="A104" s="44">
        <v>5121</v>
      </c>
      <c r="B104" s="42" t="s">
        <v>287</v>
      </c>
      <c r="C104" s="45">
        <v>12912.59</v>
      </c>
      <c r="D104" s="46">
        <f t="shared" si="0"/>
        <v>4.7750623144524476E-3</v>
      </c>
      <c r="E104" s="42"/>
    </row>
    <row r="105" spans="1:5" x14ac:dyDescent="0.2">
      <c r="A105" s="44">
        <v>5122</v>
      </c>
      <c r="B105" s="42" t="s">
        <v>288</v>
      </c>
      <c r="C105" s="45">
        <v>3506</v>
      </c>
      <c r="D105" s="46">
        <f t="shared" si="0"/>
        <v>1.2965151433190617E-3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1205</v>
      </c>
      <c r="D107" s="46">
        <f t="shared" si="0"/>
        <v>4.4560774321148583E-4</v>
      </c>
      <c r="E107" s="42"/>
    </row>
    <row r="108" spans="1:5" x14ac:dyDescent="0.2">
      <c r="A108" s="44">
        <v>5125</v>
      </c>
      <c r="B108" s="42" t="s">
        <v>291</v>
      </c>
      <c r="C108" s="45">
        <v>25938.04</v>
      </c>
      <c r="D108" s="46">
        <f t="shared" si="0"/>
        <v>9.5918601391943963E-3</v>
      </c>
      <c r="E108" s="42"/>
    </row>
    <row r="109" spans="1:5" x14ac:dyDescent="0.2">
      <c r="A109" s="44">
        <v>5126</v>
      </c>
      <c r="B109" s="42" t="s">
        <v>292</v>
      </c>
      <c r="C109" s="45">
        <v>137159.82</v>
      </c>
      <c r="D109" s="46">
        <f t="shared" si="0"/>
        <v>5.0721558381322508E-2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111140</v>
      </c>
      <c r="D112" s="46">
        <f t="shared" si="0"/>
        <v>4.1099456083422851E-2</v>
      </c>
      <c r="E112" s="42"/>
    </row>
    <row r="113" spans="1:5" x14ac:dyDescent="0.2">
      <c r="A113" s="120">
        <v>5130</v>
      </c>
      <c r="B113" s="116" t="s">
        <v>296</v>
      </c>
      <c r="C113" s="118">
        <f>SUM(C114:C122)</f>
        <v>210979.39</v>
      </c>
      <c r="D113" s="121">
        <f t="shared" si="0"/>
        <v>7.801995837513355E-2</v>
      </c>
      <c r="E113" s="42"/>
    </row>
    <row r="114" spans="1:5" x14ac:dyDescent="0.2">
      <c r="A114" s="44">
        <v>5131</v>
      </c>
      <c r="B114" s="42" t="s">
        <v>297</v>
      </c>
      <c r="C114" s="45">
        <v>23199.05</v>
      </c>
      <c r="D114" s="46">
        <f t="shared" si="0"/>
        <v>8.5789844939007636E-3</v>
      </c>
      <c r="E114" s="42"/>
    </row>
    <row r="115" spans="1:5" x14ac:dyDescent="0.2">
      <c r="A115" s="44">
        <v>5132</v>
      </c>
      <c r="B115" s="42" t="s">
        <v>298</v>
      </c>
      <c r="C115" s="45">
        <v>0</v>
      </c>
      <c r="D115" s="46">
        <f t="shared" si="0"/>
        <v>0</v>
      </c>
      <c r="E115" s="42"/>
    </row>
    <row r="116" spans="1:5" x14ac:dyDescent="0.2">
      <c r="A116" s="44">
        <v>5133</v>
      </c>
      <c r="B116" s="42" t="s">
        <v>299</v>
      </c>
      <c r="C116" s="45">
        <v>15195.98</v>
      </c>
      <c r="D116" s="46">
        <f t="shared" si="0"/>
        <v>5.6194575549268662E-3</v>
      </c>
      <c r="E116" s="42"/>
    </row>
    <row r="117" spans="1:5" x14ac:dyDescent="0.2">
      <c r="A117" s="44">
        <v>5134</v>
      </c>
      <c r="B117" s="42" t="s">
        <v>300</v>
      </c>
      <c r="C117" s="45">
        <v>86361.99</v>
      </c>
      <c r="D117" s="46">
        <f t="shared" si="0"/>
        <v>3.1936573828342661E-2</v>
      </c>
      <c r="E117" s="42"/>
    </row>
    <row r="118" spans="1:5" x14ac:dyDescent="0.2">
      <c r="A118" s="44">
        <v>5135</v>
      </c>
      <c r="B118" s="42" t="s">
        <v>301</v>
      </c>
      <c r="C118" s="45">
        <v>19049.55</v>
      </c>
      <c r="D118" s="46">
        <f t="shared" si="0"/>
        <v>7.0445037217380579E-3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2051.9299999999998</v>
      </c>
      <c r="D120" s="46">
        <f t="shared" si="0"/>
        <v>7.5880157388211124E-4</v>
      </c>
      <c r="E120" s="42"/>
    </row>
    <row r="121" spans="1:5" x14ac:dyDescent="0.2">
      <c r="A121" s="44">
        <v>5138</v>
      </c>
      <c r="B121" s="42" t="s">
        <v>304</v>
      </c>
      <c r="C121" s="45">
        <v>10902.89</v>
      </c>
      <c r="D121" s="46">
        <f t="shared" si="0"/>
        <v>4.0318773505253749E-3</v>
      </c>
      <c r="E121" s="42"/>
    </row>
    <row r="122" spans="1:5" x14ac:dyDescent="0.2">
      <c r="A122" s="44">
        <v>5139</v>
      </c>
      <c r="B122" s="42" t="s">
        <v>305</v>
      </c>
      <c r="C122" s="45">
        <v>54218</v>
      </c>
      <c r="D122" s="46">
        <f t="shared" si="0"/>
        <v>2.0049759851817707E-2</v>
      </c>
      <c r="E122" s="42"/>
    </row>
    <row r="123" spans="1:5" x14ac:dyDescent="0.2">
      <c r="A123" s="120">
        <v>5200</v>
      </c>
      <c r="B123" s="116" t="s">
        <v>306</v>
      </c>
      <c r="C123" s="118">
        <f>C124+C127+C130+C133+C138+C142+C145+C147+C153</f>
        <v>114119.24</v>
      </c>
      <c r="D123" s="121">
        <f t="shared" si="0"/>
        <v>4.2201175928141016E-2</v>
      </c>
      <c r="E123" s="42"/>
    </row>
    <row r="124" spans="1:5" x14ac:dyDescent="0.2">
      <c r="A124" s="120">
        <v>5210</v>
      </c>
      <c r="B124" s="116" t="s">
        <v>307</v>
      </c>
      <c r="C124" s="118">
        <f>SUM(C125:C126)</f>
        <v>0</v>
      </c>
      <c r="D124" s="121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0">
        <v>5220</v>
      </c>
      <c r="B127" s="116" t="s">
        <v>310</v>
      </c>
      <c r="C127" s="118">
        <f>SUM(C128:C129)</f>
        <v>0</v>
      </c>
      <c r="D127" s="121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0">
        <v>5230</v>
      </c>
      <c r="B130" s="116" t="s">
        <v>257</v>
      </c>
      <c r="C130" s="118">
        <f>SUM(C131:C132)</f>
        <v>0</v>
      </c>
      <c r="D130" s="121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0">
        <v>5240</v>
      </c>
      <c r="B133" s="116" t="s">
        <v>258</v>
      </c>
      <c r="C133" s="118">
        <f>SUM(C134:C137)</f>
        <v>13170.8</v>
      </c>
      <c r="D133" s="121">
        <f t="shared" si="0"/>
        <v>4.8705481031450929E-3</v>
      </c>
      <c r="E133" s="42"/>
    </row>
    <row r="134" spans="1:5" x14ac:dyDescent="0.2">
      <c r="A134" s="44">
        <v>5241</v>
      </c>
      <c r="B134" s="42" t="s">
        <v>315</v>
      </c>
      <c r="C134" s="45">
        <v>13170.8</v>
      </c>
      <c r="D134" s="46">
        <f t="shared" si="0"/>
        <v>4.8705481031450929E-3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0">
        <v>5250</v>
      </c>
      <c r="B138" s="116" t="s">
        <v>259</v>
      </c>
      <c r="C138" s="118">
        <f>SUM(C139:C141)</f>
        <v>100948.44</v>
      </c>
      <c r="D138" s="121">
        <f t="shared" si="0"/>
        <v>3.7330627824995924E-2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100948.44</v>
      </c>
      <c r="D140" s="46">
        <f t="shared" si="0"/>
        <v>3.7330627824995924E-2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0">
        <v>5260</v>
      </c>
      <c r="B142" s="116" t="s">
        <v>322</v>
      </c>
      <c r="C142" s="118">
        <f>SUM(C143:C144)</f>
        <v>0</v>
      </c>
      <c r="D142" s="121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0">
        <v>5270</v>
      </c>
      <c r="B145" s="116" t="s">
        <v>325</v>
      </c>
      <c r="C145" s="118">
        <f>SUM(C146)</f>
        <v>0</v>
      </c>
      <c r="D145" s="121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0">
        <v>5280</v>
      </c>
      <c r="B147" s="116" t="s">
        <v>327</v>
      </c>
      <c r="C147" s="118">
        <f>SUM(C148:C152)</f>
        <v>0</v>
      </c>
      <c r="D147" s="121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0">
        <v>5290</v>
      </c>
      <c r="B153" s="116" t="s">
        <v>333</v>
      </c>
      <c r="C153" s="118">
        <f>SUM(C154:C155)</f>
        <v>0</v>
      </c>
      <c r="D153" s="121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0">
        <v>5300</v>
      </c>
      <c r="B156" s="116" t="s">
        <v>336</v>
      </c>
      <c r="C156" s="118">
        <f>C157+C160+C163</f>
        <v>88287.96</v>
      </c>
      <c r="D156" s="121">
        <f t="shared" si="0"/>
        <v>3.2648795525598288E-2</v>
      </c>
      <c r="E156" s="42"/>
    </row>
    <row r="157" spans="1:5" x14ac:dyDescent="0.2">
      <c r="A157" s="120">
        <v>5310</v>
      </c>
      <c r="B157" s="116" t="s">
        <v>252</v>
      </c>
      <c r="C157" s="118">
        <f>C158+C159</f>
        <v>0</v>
      </c>
      <c r="D157" s="121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0">
        <v>5320</v>
      </c>
      <c r="B160" s="116" t="s">
        <v>253</v>
      </c>
      <c r="C160" s="118">
        <f>SUM(C161:C162)</f>
        <v>0</v>
      </c>
      <c r="D160" s="121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0">
        <v>5330</v>
      </c>
      <c r="B163" s="116" t="s">
        <v>254</v>
      </c>
      <c r="C163" s="118">
        <f>SUM(C164:C165)</f>
        <v>88287.96</v>
      </c>
      <c r="D163" s="121">
        <f t="shared" si="1"/>
        <v>3.2648795525598288E-2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88287.96</v>
      </c>
      <c r="D165" s="46">
        <f t="shared" si="1"/>
        <v>3.2648795525598288E-2</v>
      </c>
      <c r="E165" s="42"/>
    </row>
    <row r="166" spans="1:5" x14ac:dyDescent="0.2">
      <c r="A166" s="120">
        <v>5400</v>
      </c>
      <c r="B166" s="116" t="s">
        <v>343</v>
      </c>
      <c r="C166" s="118">
        <f>C167+C170+C173+C176+C178</f>
        <v>0</v>
      </c>
      <c r="D166" s="121">
        <f t="shared" si="1"/>
        <v>0</v>
      </c>
      <c r="E166" s="42"/>
    </row>
    <row r="167" spans="1:5" x14ac:dyDescent="0.2">
      <c r="A167" s="120">
        <v>5410</v>
      </c>
      <c r="B167" s="116" t="s">
        <v>344</v>
      </c>
      <c r="C167" s="118">
        <f>SUM(C168:C169)</f>
        <v>0</v>
      </c>
      <c r="D167" s="121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0">
        <v>5420</v>
      </c>
      <c r="B170" s="116" t="s">
        <v>347</v>
      </c>
      <c r="C170" s="118">
        <f>SUM(C171:C172)</f>
        <v>0</v>
      </c>
      <c r="D170" s="121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0">
        <v>5430</v>
      </c>
      <c r="B173" s="116" t="s">
        <v>350</v>
      </c>
      <c r="C173" s="118">
        <f>SUM(C174:C175)</f>
        <v>0</v>
      </c>
      <c r="D173" s="121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0">
        <v>5440</v>
      </c>
      <c r="B176" s="116" t="s">
        <v>353</v>
      </c>
      <c r="C176" s="118">
        <f>SUM(C177)</f>
        <v>0</v>
      </c>
      <c r="D176" s="121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0">
        <v>5450</v>
      </c>
      <c r="B178" s="116" t="s">
        <v>354</v>
      </c>
      <c r="C178" s="118">
        <f>SUM(C179:C180)</f>
        <v>0</v>
      </c>
      <c r="D178" s="121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0">
        <v>5500</v>
      </c>
      <c r="B181" s="116" t="s">
        <v>357</v>
      </c>
      <c r="C181" s="118">
        <f>C182+C191+C194+C200</f>
        <v>0</v>
      </c>
      <c r="D181" s="121">
        <f t="shared" si="1"/>
        <v>0</v>
      </c>
      <c r="E181" s="42"/>
    </row>
    <row r="182" spans="1:5" x14ac:dyDescent="0.2">
      <c r="A182" s="120">
        <v>5510</v>
      </c>
      <c r="B182" s="116" t="s">
        <v>358</v>
      </c>
      <c r="C182" s="118">
        <f>SUM(C183:C190)</f>
        <v>0</v>
      </c>
      <c r="D182" s="121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0">
        <v>5520</v>
      </c>
      <c r="B191" s="116" t="s">
        <v>40</v>
      </c>
      <c r="C191" s="118">
        <f>SUM(C192:C193)</f>
        <v>0</v>
      </c>
      <c r="D191" s="121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0">
        <v>5530</v>
      </c>
      <c r="B194" s="116" t="s">
        <v>368</v>
      </c>
      <c r="C194" s="118">
        <f>SUM(C195:C199)</f>
        <v>0</v>
      </c>
      <c r="D194" s="121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0">
        <v>5590</v>
      </c>
      <c r="B200" s="116" t="s">
        <v>374</v>
      </c>
      <c r="C200" s="118">
        <f>SUM(C201:C209)</f>
        <v>0</v>
      </c>
      <c r="D200" s="121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0">
        <v>5600</v>
      </c>
      <c r="B210" s="116" t="s">
        <v>39</v>
      </c>
      <c r="C210" s="118">
        <f>C211</f>
        <v>0</v>
      </c>
      <c r="D210" s="121">
        <f t="shared" si="1"/>
        <v>0</v>
      </c>
      <c r="E210" s="42"/>
    </row>
    <row r="211" spans="1:5" x14ac:dyDescent="0.2">
      <c r="A211" s="120">
        <v>5610</v>
      </c>
      <c r="B211" s="116" t="s">
        <v>382</v>
      </c>
      <c r="C211" s="118">
        <f>C212</f>
        <v>0</v>
      </c>
      <c r="D211" s="121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6" spans="1:5" ht="15" x14ac:dyDescent="0.25">
      <c r="A216" s="145"/>
      <c r="B216" s="200"/>
      <c r="C216" s="145"/>
      <c r="D216" s="1"/>
      <c r="E216"/>
    </row>
    <row r="217" spans="1:5" ht="15" x14ac:dyDescent="0.25">
      <c r="A217" s="145"/>
      <c r="B217" s="200"/>
      <c r="C217" s="145"/>
      <c r="D217" s="1"/>
      <c r="E21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"/>
  <sheetViews>
    <sheetView topLeftCell="A120" zoomScale="80" zoomScaleNormal="80" workbookViewId="0">
      <selection activeCell="A176" sqref="A176:F17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3" t="s">
        <v>601</v>
      </c>
      <c r="B1" s="174"/>
      <c r="C1" s="174"/>
      <c r="D1" s="174"/>
      <c r="E1" s="174"/>
      <c r="F1" s="174"/>
      <c r="G1" s="10" t="s">
        <v>498</v>
      </c>
      <c r="H1" s="19">
        <v>2025</v>
      </c>
    </row>
    <row r="2" spans="1:8" s="11" customFormat="1" ht="18.95" customHeight="1" x14ac:dyDescent="0.25">
      <c r="A2" s="173" t="s">
        <v>502</v>
      </c>
      <c r="B2" s="174"/>
      <c r="C2" s="174"/>
      <c r="D2" s="174"/>
      <c r="E2" s="174"/>
      <c r="F2" s="174"/>
      <c r="G2" s="10" t="s">
        <v>499</v>
      </c>
      <c r="H2" s="19" t="s">
        <v>501</v>
      </c>
    </row>
    <row r="3" spans="1:8" s="11" customFormat="1" ht="18.95" customHeight="1" x14ac:dyDescent="0.25">
      <c r="A3" s="173" t="s">
        <v>602</v>
      </c>
      <c r="B3" s="174"/>
      <c r="C3" s="174"/>
      <c r="D3" s="174"/>
      <c r="E3" s="174"/>
      <c r="F3" s="174"/>
      <c r="G3" s="10" t="s">
        <v>500</v>
      </c>
      <c r="H3" s="19">
        <v>1</v>
      </c>
    </row>
    <row r="4" spans="1:8" s="11" customFormat="1" ht="18.95" customHeight="1" x14ac:dyDescent="0.25">
      <c r="A4" s="173" t="s">
        <v>516</v>
      </c>
      <c r="B4" s="174"/>
      <c r="C4" s="174"/>
      <c r="D4" s="174"/>
      <c r="E4" s="174"/>
      <c r="F4" s="174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1077.67</v>
      </c>
      <c r="D15" s="18">
        <v>1077.67</v>
      </c>
      <c r="E15" s="18">
        <v>1077.67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5205.29</v>
      </c>
      <c r="D20" s="18">
        <v>5205.29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15000</v>
      </c>
      <c r="D21" s="18">
        <v>15000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4275</v>
      </c>
      <c r="D26" s="18">
        <v>4275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4733215.9300000006</v>
      </c>
      <c r="D56" s="18">
        <f>SUM(D57:D63)</f>
        <v>0</v>
      </c>
      <c r="E56" s="18">
        <f>SUM(E57:E63)</f>
        <v>328146.90000000002</v>
      </c>
    </row>
    <row r="57" spans="1:10" x14ac:dyDescent="0.2">
      <c r="A57" s="16">
        <v>1231</v>
      </c>
      <c r="B57" s="14" t="s">
        <v>150</v>
      </c>
      <c r="C57" s="18">
        <v>1916826.86</v>
      </c>
      <c r="D57" s="140"/>
      <c r="E57" s="140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1560484</v>
      </c>
      <c r="D59" s="18">
        <v>0</v>
      </c>
      <c r="E59" s="18">
        <v>164073.45000000001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1055905.07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200000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164073.45000000001</v>
      </c>
    </row>
    <row r="64" spans="1:10" x14ac:dyDescent="0.2">
      <c r="A64" s="16">
        <v>1240</v>
      </c>
      <c r="B64" s="14" t="s">
        <v>157</v>
      </c>
      <c r="C64" s="18">
        <f>SUM(C65:C72)</f>
        <v>3042210.6000000006</v>
      </c>
      <c r="D64" s="18">
        <f t="shared" ref="D64:E64" si="0">SUM(D65:D72)</f>
        <v>0</v>
      </c>
      <c r="E64" s="18">
        <f t="shared" si="0"/>
        <v>2008584.1</v>
      </c>
    </row>
    <row r="65" spans="1:9" x14ac:dyDescent="0.2">
      <c r="A65" s="16">
        <v>1241</v>
      </c>
      <c r="B65" s="14" t="s">
        <v>158</v>
      </c>
      <c r="C65" s="18">
        <v>1274963.1200000001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124879.78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231079.58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1367201.12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2008584.1</v>
      </c>
    </row>
    <row r="70" spans="1:9" x14ac:dyDescent="0.2">
      <c r="A70" s="16">
        <v>1246</v>
      </c>
      <c r="B70" s="14" t="s">
        <v>163</v>
      </c>
      <c r="C70" s="18">
        <v>9177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34910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24926.85</v>
      </c>
      <c r="D76" s="18">
        <f>SUM(D77:D81)</f>
        <v>0</v>
      </c>
      <c r="E76" s="18">
        <f>SUM(E77:E81)</f>
        <v>24099.040000000001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24926.85</v>
      </c>
      <c r="D80" s="18">
        <v>0</v>
      </c>
      <c r="E80" s="18">
        <v>24099.040000000001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0"/>
      <c r="E82" s="140"/>
    </row>
    <row r="83" spans="1:8" x14ac:dyDescent="0.2">
      <c r="A83" s="16">
        <v>1271</v>
      </c>
      <c r="B83" s="14" t="s">
        <v>174</v>
      </c>
      <c r="C83" s="18">
        <v>0</v>
      </c>
      <c r="D83" s="140"/>
      <c r="E83" s="140"/>
    </row>
    <row r="84" spans="1:8" x14ac:dyDescent="0.2">
      <c r="A84" s="16">
        <v>1272</v>
      </c>
      <c r="B84" s="14" t="s">
        <v>175</v>
      </c>
      <c r="C84" s="18">
        <v>0</v>
      </c>
      <c r="D84" s="140"/>
      <c r="E84" s="140"/>
    </row>
    <row r="85" spans="1:8" x14ac:dyDescent="0.2">
      <c r="A85" s="16">
        <v>1273</v>
      </c>
      <c r="B85" s="14" t="s">
        <v>176</v>
      </c>
      <c r="C85" s="18">
        <v>0</v>
      </c>
      <c r="D85" s="140"/>
      <c r="E85" s="140"/>
    </row>
    <row r="86" spans="1:8" x14ac:dyDescent="0.2">
      <c r="A86" s="16">
        <v>1274</v>
      </c>
      <c r="B86" s="14" t="s">
        <v>177</v>
      </c>
      <c r="C86" s="18">
        <v>0</v>
      </c>
      <c r="D86" s="140"/>
      <c r="E86" s="140"/>
    </row>
    <row r="87" spans="1:8" x14ac:dyDescent="0.2">
      <c r="A87" s="16">
        <v>1275</v>
      </c>
      <c r="B87" s="14" t="s">
        <v>178</v>
      </c>
      <c r="C87" s="18">
        <v>0</v>
      </c>
      <c r="D87" s="140"/>
      <c r="E87" s="140"/>
    </row>
    <row r="88" spans="1:8" x14ac:dyDescent="0.2">
      <c r="A88" s="16">
        <v>1279</v>
      </c>
      <c r="B88" s="14" t="s">
        <v>179</v>
      </c>
      <c r="C88" s="18">
        <v>0</v>
      </c>
      <c r="D88" s="140"/>
      <c r="E88" s="140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15590.33</v>
      </c>
      <c r="D110" s="18">
        <f>SUM(D111:D119)</f>
        <v>15590.33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0.18</v>
      </c>
      <c r="D111" s="18">
        <f>C111</f>
        <v>0.18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0.18</v>
      </c>
      <c r="D112" s="18">
        <f t="shared" ref="D112:D119" si="1">C112</f>
        <v>0.18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3595.24</v>
      </c>
      <c r="D117" s="18">
        <f t="shared" si="1"/>
        <v>3595.24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11994.73</v>
      </c>
      <c r="D119" s="18">
        <f t="shared" si="1"/>
        <v>11994.73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2" t="s">
        <v>570</v>
      </c>
      <c r="B153" s="122"/>
      <c r="C153" s="122"/>
      <c r="D153" s="122"/>
      <c r="E153" s="122"/>
    </row>
    <row r="154" spans="1:5" x14ac:dyDescent="0.2">
      <c r="A154" s="123" t="s">
        <v>86</v>
      </c>
      <c r="B154" s="123" t="s">
        <v>83</v>
      </c>
      <c r="C154" s="123" t="s">
        <v>84</v>
      </c>
      <c r="D154" s="124" t="s">
        <v>87</v>
      </c>
      <c r="E154" s="124" t="s">
        <v>127</v>
      </c>
    </row>
    <row r="155" spans="1:5" x14ac:dyDescent="0.2">
      <c r="A155" s="125">
        <v>2170</v>
      </c>
      <c r="B155" s="126" t="s">
        <v>571</v>
      </c>
      <c r="C155" s="127">
        <f>SUM(C156:C158)</f>
        <v>0</v>
      </c>
      <c r="D155" s="126"/>
      <c r="E155" s="126"/>
    </row>
    <row r="156" spans="1:5" x14ac:dyDescent="0.2">
      <c r="A156" s="125">
        <v>2171</v>
      </c>
      <c r="B156" s="126" t="s">
        <v>572</v>
      </c>
      <c r="C156" s="127">
        <v>0</v>
      </c>
      <c r="D156" s="126"/>
      <c r="E156" s="126"/>
    </row>
    <row r="157" spans="1:5" x14ac:dyDescent="0.2">
      <c r="A157" s="125">
        <v>2172</v>
      </c>
      <c r="B157" s="126" t="s">
        <v>573</v>
      </c>
      <c r="C157" s="127">
        <v>0</v>
      </c>
      <c r="D157" s="126"/>
      <c r="E157" s="126"/>
    </row>
    <row r="158" spans="1:5" x14ac:dyDescent="0.2">
      <c r="A158" s="125">
        <v>2179</v>
      </c>
      <c r="B158" s="126" t="s">
        <v>574</v>
      </c>
      <c r="C158" s="127">
        <v>0</v>
      </c>
      <c r="D158" s="126"/>
      <c r="E158" s="126"/>
    </row>
    <row r="159" spans="1:5" x14ac:dyDescent="0.2">
      <c r="A159" s="125">
        <v>2260</v>
      </c>
      <c r="B159" s="126" t="s">
        <v>575</v>
      </c>
      <c r="C159" s="127">
        <f>SUM(C160:C163)</f>
        <v>0</v>
      </c>
      <c r="D159" s="126"/>
      <c r="E159" s="126"/>
    </row>
    <row r="160" spans="1:5" x14ac:dyDescent="0.2">
      <c r="A160" s="125">
        <v>2261</v>
      </c>
      <c r="B160" s="126" t="s">
        <v>576</v>
      </c>
      <c r="C160" s="127">
        <v>0</v>
      </c>
      <c r="D160" s="126"/>
      <c r="E160" s="126"/>
    </row>
    <row r="161" spans="1:5" x14ac:dyDescent="0.2">
      <c r="A161" s="125">
        <v>2262</v>
      </c>
      <c r="B161" s="126" t="s">
        <v>577</v>
      </c>
      <c r="C161" s="127">
        <v>0</v>
      </c>
      <c r="D161" s="126"/>
      <c r="E161" s="126"/>
    </row>
    <row r="162" spans="1:5" x14ac:dyDescent="0.2">
      <c r="A162" s="125">
        <v>2263</v>
      </c>
      <c r="B162" s="126" t="s">
        <v>578</v>
      </c>
      <c r="C162" s="127">
        <v>0</v>
      </c>
      <c r="D162" s="126"/>
      <c r="E162" s="126"/>
    </row>
    <row r="163" spans="1:5" x14ac:dyDescent="0.2">
      <c r="A163" s="125">
        <v>2269</v>
      </c>
      <c r="B163" s="126" t="s">
        <v>579</v>
      </c>
      <c r="C163" s="127">
        <v>0</v>
      </c>
      <c r="D163" s="126"/>
      <c r="E163" s="126"/>
    </row>
    <row r="164" spans="1:5" x14ac:dyDescent="0.2">
      <c r="A164" s="126"/>
      <c r="B164" s="126"/>
      <c r="C164" s="126"/>
      <c r="D164" s="126"/>
      <c r="E164" s="126"/>
    </row>
    <row r="165" spans="1:5" x14ac:dyDescent="0.2">
      <c r="A165" s="122" t="s">
        <v>580</v>
      </c>
      <c r="B165" s="122"/>
      <c r="C165" s="122"/>
      <c r="D165" s="122"/>
      <c r="E165" s="122"/>
    </row>
    <row r="166" spans="1:5" x14ac:dyDescent="0.2">
      <c r="A166" s="123" t="s">
        <v>86</v>
      </c>
      <c r="B166" s="123" t="s">
        <v>83</v>
      </c>
      <c r="C166" s="123" t="s">
        <v>84</v>
      </c>
      <c r="D166" s="124" t="s">
        <v>87</v>
      </c>
      <c r="E166" s="124" t="s">
        <v>127</v>
      </c>
    </row>
    <row r="167" spans="1:5" x14ac:dyDescent="0.2">
      <c r="A167" s="125">
        <v>2190</v>
      </c>
      <c r="B167" s="126" t="s">
        <v>581</v>
      </c>
      <c r="C167" s="127">
        <f>SUM(C168:C170)</f>
        <v>0</v>
      </c>
      <c r="D167" s="126"/>
      <c r="E167" s="126"/>
    </row>
    <row r="168" spans="1:5" x14ac:dyDescent="0.2">
      <c r="A168" s="125">
        <v>2191</v>
      </c>
      <c r="B168" s="126" t="s">
        <v>582</v>
      </c>
      <c r="C168" s="127">
        <v>0</v>
      </c>
      <c r="D168" s="126"/>
      <c r="E168" s="126"/>
    </row>
    <row r="169" spans="1:5" x14ac:dyDescent="0.2">
      <c r="A169" s="125">
        <v>2192</v>
      </c>
      <c r="B169" s="126" t="s">
        <v>583</v>
      </c>
      <c r="C169" s="127">
        <v>0</v>
      </c>
      <c r="D169" s="126"/>
      <c r="E169" s="126"/>
    </row>
    <row r="170" spans="1:5" x14ac:dyDescent="0.2">
      <c r="A170" s="125">
        <v>2199</v>
      </c>
      <c r="B170" s="126" t="s">
        <v>218</v>
      </c>
      <c r="C170" s="127">
        <v>0</v>
      </c>
      <c r="D170" s="126"/>
      <c r="E170" s="126"/>
    </row>
    <row r="171" spans="1:5" x14ac:dyDescent="0.2">
      <c r="A171" s="126"/>
      <c r="B171" s="126"/>
      <c r="C171" s="126"/>
      <c r="D171" s="126"/>
      <c r="E171" s="126"/>
    </row>
    <row r="172" spans="1:5" x14ac:dyDescent="0.2">
      <c r="A172" s="126"/>
      <c r="B172" s="126"/>
      <c r="C172" s="126"/>
      <c r="D172" s="126"/>
      <c r="E172" s="126"/>
    </row>
    <row r="173" spans="1:5" x14ac:dyDescent="0.2">
      <c r="A173" s="126"/>
      <c r="B173" s="126" t="s">
        <v>518</v>
      </c>
      <c r="C173" s="126"/>
      <c r="D173" s="126"/>
      <c r="E173" s="126"/>
    </row>
    <row r="176" spans="1:5" x14ac:dyDescent="0.2">
      <c r="A176" s="145"/>
      <c r="B176" s="200"/>
      <c r="C176" s="145"/>
      <c r="D176" s="1"/>
    </row>
    <row r="177" spans="1:4" x14ac:dyDescent="0.2">
      <c r="A177" s="145"/>
      <c r="B177" s="200"/>
      <c r="C177" s="145"/>
      <c r="D177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1.1023622047244095" right="0.70866141732283472" top="0.74803149606299213" bottom="0.74803149606299213" header="0.31496062992125984" footer="0.31496062992125984"/>
  <pageSetup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A33" sqref="A33:D34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5" t="s">
        <v>601</v>
      </c>
      <c r="B1" s="175"/>
      <c r="C1" s="175"/>
      <c r="D1" s="21" t="s">
        <v>498</v>
      </c>
      <c r="E1" s="22">
        <v>2025</v>
      </c>
    </row>
    <row r="2" spans="1:5" ht="18.95" customHeight="1" x14ac:dyDescent="0.2">
      <c r="A2" s="175" t="s">
        <v>504</v>
      </c>
      <c r="B2" s="175"/>
      <c r="C2" s="175"/>
      <c r="D2" s="21" t="s">
        <v>499</v>
      </c>
      <c r="E2" s="22" t="s">
        <v>501</v>
      </c>
    </row>
    <row r="3" spans="1:5" ht="18.95" customHeight="1" x14ac:dyDescent="0.2">
      <c r="A3" s="175" t="s">
        <v>602</v>
      </c>
      <c r="B3" s="175"/>
      <c r="C3" s="175"/>
      <c r="D3" s="21" t="s">
        <v>500</v>
      </c>
      <c r="E3" s="22">
        <v>1</v>
      </c>
    </row>
    <row r="4" spans="1:5" ht="18.95" customHeight="1" x14ac:dyDescent="0.2">
      <c r="A4" s="175" t="s">
        <v>516</v>
      </c>
      <c r="B4" s="175"/>
      <c r="C4" s="17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0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93758.34</v>
      </c>
    </row>
    <row r="16" spans="1:5" x14ac:dyDescent="0.2">
      <c r="A16" s="27">
        <v>3220</v>
      </c>
      <c r="B16" s="23" t="s">
        <v>388</v>
      </c>
      <c r="C16" s="28">
        <v>5970193.8300000001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  <row r="33" spans="1:6" x14ac:dyDescent="0.2">
      <c r="A33" s="145"/>
      <c r="B33" s="200"/>
      <c r="C33" s="145"/>
      <c r="D33" s="1"/>
      <c r="E33" s="14"/>
      <c r="F33" s="14"/>
    </row>
    <row r="34" spans="1:6" x14ac:dyDescent="0.2">
      <c r="A34" s="145"/>
      <c r="B34" s="200"/>
      <c r="C34" s="145"/>
      <c r="D34" s="1"/>
      <c r="E34" s="14"/>
      <c r="F34" s="14"/>
    </row>
    <row r="35" spans="1:6" x14ac:dyDescent="0.2">
      <c r="A35" s="14"/>
      <c r="B35" s="14"/>
      <c r="C35" s="14"/>
      <c r="D35" s="14"/>
      <c r="E35" s="14"/>
      <c r="F35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topLeftCell="A127" zoomScale="130" zoomScaleNormal="130" workbookViewId="0">
      <selection activeCell="A149" sqref="A149:C150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5" t="s">
        <v>601</v>
      </c>
      <c r="B1" s="175"/>
      <c r="C1" s="175"/>
      <c r="D1" s="21" t="s">
        <v>498</v>
      </c>
      <c r="E1" s="22">
        <v>2025</v>
      </c>
    </row>
    <row r="2" spans="1:5" s="29" customFormat="1" ht="18.95" customHeight="1" x14ac:dyDescent="0.25">
      <c r="A2" s="175" t="s">
        <v>505</v>
      </c>
      <c r="B2" s="175"/>
      <c r="C2" s="175"/>
      <c r="D2" s="21" t="s">
        <v>499</v>
      </c>
      <c r="E2" s="22" t="s">
        <v>501</v>
      </c>
    </row>
    <row r="3" spans="1:5" s="29" customFormat="1" ht="18.95" customHeight="1" x14ac:dyDescent="0.25">
      <c r="A3" s="175" t="s">
        <v>602</v>
      </c>
      <c r="B3" s="175"/>
      <c r="C3" s="175"/>
      <c r="D3" s="21" t="s">
        <v>500</v>
      </c>
      <c r="E3" s="22">
        <v>1</v>
      </c>
    </row>
    <row r="4" spans="1:5" s="29" customFormat="1" ht="18.95" customHeight="1" x14ac:dyDescent="0.25">
      <c r="A4" s="175" t="s">
        <v>516</v>
      </c>
      <c r="B4" s="175"/>
      <c r="C4" s="17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49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0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450387.36</v>
      </c>
      <c r="D10" s="28">
        <v>604076.25</v>
      </c>
    </row>
    <row r="11" spans="1:5" x14ac:dyDescent="0.2">
      <c r="A11" s="27">
        <v>1113</v>
      </c>
      <c r="B11" s="23" t="s">
        <v>403</v>
      </c>
      <c r="C11" s="28">
        <v>0.39</v>
      </c>
      <c r="D11" s="28">
        <v>0.39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450387.75</v>
      </c>
      <c r="D16" s="84">
        <f>SUM(D9:D15)</f>
        <v>604076.64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154840</v>
      </c>
      <c r="D29" s="84">
        <f>SUM(D30:D37)</f>
        <v>0</v>
      </c>
    </row>
    <row r="30" spans="1:4" x14ac:dyDescent="0.2">
      <c r="A30" s="27">
        <v>1241</v>
      </c>
      <c r="B30" s="23" t="s">
        <v>158</v>
      </c>
      <c r="C30" s="28">
        <v>77440</v>
      </c>
      <c r="D30" s="28">
        <v>0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77400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28">
        <v>1250</v>
      </c>
      <c r="B38" s="129" t="s">
        <v>167</v>
      </c>
      <c r="C38" s="130">
        <f>SUM(C39:C43)</f>
        <v>0</v>
      </c>
      <c r="D38" s="130">
        <f>SUM(D39:D43)</f>
        <v>0</v>
      </c>
    </row>
    <row r="39" spans="1:5" x14ac:dyDescent="0.2">
      <c r="A39" s="131">
        <v>1251</v>
      </c>
      <c r="B39" s="132" t="s">
        <v>168</v>
      </c>
      <c r="C39" s="133">
        <v>0</v>
      </c>
      <c r="D39" s="133">
        <v>0</v>
      </c>
    </row>
    <row r="40" spans="1:5" x14ac:dyDescent="0.2">
      <c r="A40" s="131">
        <v>1252</v>
      </c>
      <c r="B40" s="132" t="s">
        <v>169</v>
      </c>
      <c r="C40" s="133">
        <v>0</v>
      </c>
      <c r="D40" s="133">
        <v>0</v>
      </c>
    </row>
    <row r="41" spans="1:5" x14ac:dyDescent="0.2">
      <c r="A41" s="131">
        <v>1253</v>
      </c>
      <c r="B41" s="132" t="s">
        <v>170</v>
      </c>
      <c r="C41" s="133">
        <v>0</v>
      </c>
      <c r="D41" s="133">
        <v>0</v>
      </c>
    </row>
    <row r="42" spans="1:5" x14ac:dyDescent="0.2">
      <c r="A42" s="131">
        <v>1254</v>
      </c>
      <c r="B42" s="132" t="s">
        <v>171</v>
      </c>
      <c r="C42" s="133">
        <v>0</v>
      </c>
      <c r="D42" s="133">
        <v>0</v>
      </c>
    </row>
    <row r="43" spans="1:5" x14ac:dyDescent="0.2">
      <c r="A43" s="131">
        <v>1259</v>
      </c>
      <c r="B43" s="132" t="s">
        <v>172</v>
      </c>
      <c r="C43" s="133">
        <v>0</v>
      </c>
      <c r="D43" s="133">
        <v>0</v>
      </c>
    </row>
    <row r="44" spans="1:5" x14ac:dyDescent="0.2">
      <c r="B44" s="85" t="s">
        <v>520</v>
      </c>
      <c r="C44" s="84">
        <f>C21+C29+C38</f>
        <v>154840</v>
      </c>
      <c r="D44" s="84">
        <f>D21+D29+D38</f>
        <v>0</v>
      </c>
    </row>
    <row r="45" spans="1:5" x14ac:dyDescent="0.2">
      <c r="E45" s="148"/>
    </row>
    <row r="46" spans="1:5" x14ac:dyDescent="0.2">
      <c r="A46" s="25" t="s">
        <v>592</v>
      </c>
      <c r="B46" s="25"/>
      <c r="C46" s="25"/>
      <c r="D46" s="25"/>
      <c r="E46" s="149"/>
    </row>
    <row r="47" spans="1:5" x14ac:dyDescent="0.2">
      <c r="A47" s="26" t="s">
        <v>86</v>
      </c>
      <c r="B47" s="26" t="s">
        <v>83</v>
      </c>
      <c r="C47" s="83">
        <v>2025</v>
      </c>
      <c r="D47" s="83">
        <v>2024</v>
      </c>
      <c r="E47" s="150"/>
    </row>
    <row r="48" spans="1:5" x14ac:dyDescent="0.2">
      <c r="A48" s="34">
        <v>3210</v>
      </c>
      <c r="B48" s="35" t="s">
        <v>521</v>
      </c>
      <c r="C48" s="84">
        <v>93758.34</v>
      </c>
      <c r="D48" s="84">
        <v>-547264.18999999994</v>
      </c>
      <c r="E48" s="148"/>
    </row>
    <row r="49" spans="1:4" x14ac:dyDescent="0.2">
      <c r="A49" s="27"/>
      <c r="B49" s="85" t="s">
        <v>510</v>
      </c>
      <c r="C49" s="84">
        <f>C54+C66+C94+C97+C50</f>
        <v>5616.14</v>
      </c>
      <c r="D49" s="84">
        <f>D54+D66+D94+D97+D50</f>
        <v>281176.33999999997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6">
        <v>5120</v>
      </c>
      <c r="B51" s="145" t="s">
        <v>145</v>
      </c>
      <c r="C51" s="146">
        <f>C52</f>
        <v>0</v>
      </c>
      <c r="D51" s="146">
        <f>D52</f>
        <v>0</v>
      </c>
    </row>
    <row r="52" spans="1:4" x14ac:dyDescent="0.2">
      <c r="A52" s="125">
        <v>5120</v>
      </c>
      <c r="B52" s="147" t="s">
        <v>145</v>
      </c>
      <c r="C52" s="127">
        <v>0</v>
      </c>
      <c r="D52" s="127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240881.18999999997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240881.18999999997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25850.61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214379.24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651.34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5616.14</v>
      </c>
      <c r="D97" s="84">
        <f>SUM(D98:D102)</f>
        <v>40295.15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8621.9699999999993</v>
      </c>
    </row>
    <row r="99" spans="1:4" x14ac:dyDescent="0.2">
      <c r="A99" s="27">
        <v>2112</v>
      </c>
      <c r="B99" s="23" t="s">
        <v>524</v>
      </c>
      <c r="C99" s="28">
        <v>932.93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4683.21</v>
      </c>
      <c r="D100" s="28">
        <v>31673.18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44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44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44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44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44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44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44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44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44">
        <v>0</v>
      </c>
    </row>
    <row r="127" spans="1:4" x14ac:dyDescent="0.2">
      <c r="A127" s="136">
        <v>4390</v>
      </c>
      <c r="B127" s="137" t="s">
        <v>271</v>
      </c>
      <c r="C127" s="138">
        <f>SUM(C128:C134)</f>
        <v>0</v>
      </c>
      <c r="D127" s="138">
        <f>SUM(D128:D134)</f>
        <v>0</v>
      </c>
    </row>
    <row r="128" spans="1:4" x14ac:dyDescent="0.2">
      <c r="A128" s="81">
        <v>4392</v>
      </c>
      <c r="B128" s="134" t="s">
        <v>272</v>
      </c>
      <c r="C128" s="135">
        <v>0</v>
      </c>
      <c r="D128" s="135">
        <v>0</v>
      </c>
    </row>
    <row r="129" spans="1:4" x14ac:dyDescent="0.2">
      <c r="A129" s="81">
        <v>4393</v>
      </c>
      <c r="B129" s="134" t="s">
        <v>431</v>
      </c>
      <c r="C129" s="135">
        <v>0</v>
      </c>
      <c r="D129" s="135">
        <v>0</v>
      </c>
    </row>
    <row r="130" spans="1:4" x14ac:dyDescent="0.2">
      <c r="A130" s="81">
        <v>4394</v>
      </c>
      <c r="B130" s="134" t="s">
        <v>273</v>
      </c>
      <c r="C130" s="135">
        <v>0</v>
      </c>
      <c r="D130" s="135">
        <v>0</v>
      </c>
    </row>
    <row r="131" spans="1:4" x14ac:dyDescent="0.2">
      <c r="A131" s="81">
        <v>4395</v>
      </c>
      <c r="B131" s="134" t="s">
        <v>274</v>
      </c>
      <c r="C131" s="135">
        <v>0</v>
      </c>
      <c r="D131" s="135">
        <v>0</v>
      </c>
    </row>
    <row r="132" spans="1:4" x14ac:dyDescent="0.2">
      <c r="A132" s="81">
        <v>4396</v>
      </c>
      <c r="B132" s="134" t="s">
        <v>275</v>
      </c>
      <c r="C132" s="135">
        <v>0</v>
      </c>
      <c r="D132" s="135">
        <v>0</v>
      </c>
    </row>
    <row r="133" spans="1:4" x14ac:dyDescent="0.2">
      <c r="A133" s="81">
        <v>4397</v>
      </c>
      <c r="B133" s="134" t="s">
        <v>432</v>
      </c>
      <c r="C133" s="135">
        <v>0</v>
      </c>
      <c r="D133" s="135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99374.48</v>
      </c>
      <c r="D145" s="84">
        <f>D48+D49+D103-D109-D112</f>
        <v>-266087.84999999998</v>
      </c>
    </row>
    <row r="147" spans="1:4" x14ac:dyDescent="0.2">
      <c r="B147" s="23" t="s">
        <v>518</v>
      </c>
    </row>
    <row r="149" spans="1:4" x14ac:dyDescent="0.2">
      <c r="A149" s="145"/>
      <c r="B149" s="200"/>
      <c r="C149" s="145"/>
      <c r="D149" s="1"/>
    </row>
    <row r="150" spans="1:4" x14ac:dyDescent="0.2">
      <c r="A150" s="145"/>
      <c r="B150" s="200"/>
      <c r="C150" s="145"/>
      <c r="D150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showGridLines="0" workbookViewId="0">
      <selection activeCell="A26" sqref="A26:F28"/>
    </sheetView>
  </sheetViews>
  <sheetFormatPr baseColWidth="10" defaultColWidth="11.42578125" defaultRowHeight="11.25" x14ac:dyDescent="0.2"/>
  <cols>
    <col min="1" max="1" width="3.28515625" style="31" customWidth="1"/>
    <col min="2" max="2" width="58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6" t="s">
        <v>601</v>
      </c>
      <c r="B1" s="177"/>
      <c r="C1" s="178"/>
    </row>
    <row r="2" spans="1:3" s="30" customFormat="1" ht="18" customHeight="1" x14ac:dyDescent="0.25">
      <c r="A2" s="179" t="s">
        <v>506</v>
      </c>
      <c r="B2" s="180"/>
      <c r="C2" s="181"/>
    </row>
    <row r="3" spans="1:3" s="30" customFormat="1" ht="18" customHeight="1" x14ac:dyDescent="0.25">
      <c r="A3" s="179" t="s">
        <v>602</v>
      </c>
      <c r="B3" s="180"/>
      <c r="C3" s="181"/>
    </row>
    <row r="4" spans="1:3" s="32" customFormat="1" ht="18" customHeight="1" x14ac:dyDescent="0.2">
      <c r="A4" s="182" t="s">
        <v>507</v>
      </c>
      <c r="B4" s="183"/>
      <c r="C4" s="184"/>
    </row>
    <row r="5" spans="1:3" s="32" customFormat="1" ht="18" customHeight="1" x14ac:dyDescent="0.2">
      <c r="A5" s="185" t="s">
        <v>406</v>
      </c>
      <c r="B5" s="186"/>
      <c r="C5" s="142">
        <v>2025</v>
      </c>
    </row>
    <row r="6" spans="1:3" x14ac:dyDescent="0.2">
      <c r="A6" s="47" t="s">
        <v>435</v>
      </c>
      <c r="B6" s="47"/>
      <c r="C6" s="92">
        <v>2797930.38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2797930.38</v>
      </c>
    </row>
    <row r="23" spans="1:3" x14ac:dyDescent="0.2">
      <c r="B23" s="31" t="s">
        <v>518</v>
      </c>
    </row>
    <row r="26" spans="1:3" x14ac:dyDescent="0.2">
      <c r="A26" s="145"/>
      <c r="C26" s="145"/>
    </row>
    <row r="27" spans="1:3" x14ac:dyDescent="0.2">
      <c r="A27" s="145"/>
      <c r="C27" s="145"/>
    </row>
    <row r="139" spans="3:4" x14ac:dyDescent="0.2">
      <c r="D139" s="31">
        <v>0</v>
      </c>
    </row>
    <row r="140" spans="3:4" x14ac:dyDescent="0.2">
      <c r="C140" s="31">
        <v>0</v>
      </c>
      <c r="D140" s="31">
        <v>0</v>
      </c>
    </row>
    <row r="141" spans="3:4" x14ac:dyDescent="0.2">
      <c r="C141" s="31">
        <v>0</v>
      </c>
    </row>
  </sheetData>
  <mergeCells count="5">
    <mergeCell ref="A1:C1"/>
    <mergeCell ref="A2:C2"/>
    <mergeCell ref="A3:C3"/>
    <mergeCell ref="A4:C4"/>
    <mergeCell ref="A5:B5"/>
  </mergeCells>
  <pageMargins left="1.299212598425197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"/>
  <sheetViews>
    <sheetView showGridLines="0" workbookViewId="0">
      <selection activeCell="A44" sqref="A44:XFD45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7" t="s">
        <v>601</v>
      </c>
      <c r="B1" s="188"/>
      <c r="C1" s="189"/>
    </row>
    <row r="2" spans="1:3" s="33" customFormat="1" ht="18.95" customHeight="1" x14ac:dyDescent="0.25">
      <c r="A2" s="190" t="s">
        <v>508</v>
      </c>
      <c r="B2" s="191"/>
      <c r="C2" s="192"/>
    </row>
    <row r="3" spans="1:3" s="33" customFormat="1" ht="18.95" customHeight="1" x14ac:dyDescent="0.25">
      <c r="A3" s="190" t="s">
        <v>602</v>
      </c>
      <c r="B3" s="191"/>
      <c r="C3" s="192"/>
    </row>
    <row r="4" spans="1:3" x14ac:dyDescent="0.2">
      <c r="A4" s="182" t="s">
        <v>507</v>
      </c>
      <c r="B4" s="183"/>
      <c r="C4" s="184"/>
    </row>
    <row r="5" spans="1:3" ht="22.15" customHeight="1" x14ac:dyDescent="0.2">
      <c r="A5" s="193" t="s">
        <v>406</v>
      </c>
      <c r="B5" s="194"/>
      <c r="C5" s="142">
        <v>2025</v>
      </c>
    </row>
    <row r="6" spans="1:3" x14ac:dyDescent="0.2">
      <c r="A6" s="72" t="s">
        <v>448</v>
      </c>
      <c r="B6" s="47"/>
      <c r="C6" s="96">
        <v>2859012.04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154840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77440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77400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2704172.04</v>
      </c>
    </row>
    <row r="42" spans="1:3" x14ac:dyDescent="0.2">
      <c r="B42" s="31" t="s">
        <v>518</v>
      </c>
    </row>
    <row r="44" spans="1:3" x14ac:dyDescent="0.2">
      <c r="A44" s="145"/>
      <c r="C44" s="145"/>
    </row>
    <row r="45" spans="1:3" x14ac:dyDescent="0.2">
      <c r="A45" s="145"/>
      <c r="C45" s="145"/>
    </row>
    <row r="142" spans="3:4" x14ac:dyDescent="0.2">
      <c r="C142" s="31">
        <v>0</v>
      </c>
      <c r="D142" s="31">
        <v>0</v>
      </c>
    </row>
    <row r="143" spans="3:4" x14ac:dyDescent="0.2">
      <c r="C143" s="31">
        <v>0</v>
      </c>
    </row>
  </sheetData>
  <mergeCells count="5">
    <mergeCell ref="A1:C1"/>
    <mergeCell ref="A2:C2"/>
    <mergeCell ref="A3:C3"/>
    <mergeCell ref="A4:C4"/>
    <mergeCell ref="A5:B5"/>
  </mergeCells>
  <pageMargins left="1.299212598425197" right="0.70866141732283472" top="0.74803149606299213" bottom="0.74803149606299213" header="0.31496062992125984" footer="0.31496062992125984"/>
  <pageSetup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topLeftCell="A22" workbookViewId="0">
      <selection activeCell="A60" sqref="A60:D62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5" t="s">
        <v>601</v>
      </c>
      <c r="B1" s="196"/>
      <c r="C1" s="196"/>
      <c r="D1" s="196"/>
      <c r="E1" s="196"/>
      <c r="F1" s="196"/>
      <c r="G1" s="21" t="s">
        <v>498</v>
      </c>
      <c r="H1" s="22">
        <v>2025</v>
      </c>
    </row>
    <row r="2" spans="1:10" ht="18.95" customHeight="1" x14ac:dyDescent="0.2">
      <c r="A2" s="175" t="s">
        <v>509</v>
      </c>
      <c r="B2" s="196"/>
      <c r="C2" s="196"/>
      <c r="D2" s="196"/>
      <c r="E2" s="196"/>
      <c r="F2" s="196"/>
      <c r="G2" s="21" t="s">
        <v>499</v>
      </c>
      <c r="H2" s="22" t="s">
        <v>501</v>
      </c>
    </row>
    <row r="3" spans="1:10" ht="18.95" customHeight="1" x14ac:dyDescent="0.2">
      <c r="A3" s="197" t="s">
        <v>602</v>
      </c>
      <c r="B3" s="198"/>
      <c r="C3" s="198"/>
      <c r="D3" s="198"/>
      <c r="E3" s="198"/>
      <c r="F3" s="198"/>
      <c r="G3" s="21" t="s">
        <v>500</v>
      </c>
      <c r="H3" s="22">
        <v>1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41"/>
      <c r="H4" s="141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9" t="s">
        <v>553</v>
      </c>
      <c r="C39" s="199"/>
      <c r="D39" s="28"/>
      <c r="E39" s="28"/>
      <c r="F39" s="28"/>
    </row>
    <row r="40" spans="1:6" x14ac:dyDescent="0.2">
      <c r="B40" s="139" t="s">
        <v>406</v>
      </c>
      <c r="C40" s="143">
        <f>H1</f>
        <v>2025</v>
      </c>
      <c r="D40" s="28"/>
      <c r="E40" s="28"/>
      <c r="F40" s="28"/>
    </row>
    <row r="41" spans="1:6" x14ac:dyDescent="0.2">
      <c r="A41" s="23">
        <v>8110</v>
      </c>
      <c r="B41" s="155" t="s">
        <v>52</v>
      </c>
      <c r="C41" s="156">
        <v>9760654.3699999992</v>
      </c>
      <c r="D41" s="28"/>
      <c r="E41" s="153"/>
      <c r="F41" s="28"/>
    </row>
    <row r="42" spans="1:6" x14ac:dyDescent="0.2">
      <c r="A42" s="23">
        <v>8120</v>
      </c>
      <c r="B42" s="155" t="s">
        <v>51</v>
      </c>
      <c r="C42" s="156">
        <v>-8211538.6200000001</v>
      </c>
      <c r="D42" s="28"/>
      <c r="E42" s="153"/>
      <c r="F42" s="28"/>
    </row>
    <row r="43" spans="1:6" x14ac:dyDescent="0.2">
      <c r="A43" s="23">
        <v>8130</v>
      </c>
      <c r="B43" s="155" t="s">
        <v>50</v>
      </c>
      <c r="C43" s="156">
        <v>1248814.6299999999</v>
      </c>
      <c r="D43" s="28"/>
      <c r="E43" s="153"/>
      <c r="F43" s="28"/>
    </row>
    <row r="44" spans="1:6" x14ac:dyDescent="0.2">
      <c r="A44" s="23">
        <v>8140</v>
      </c>
      <c r="B44" s="155" t="s">
        <v>49</v>
      </c>
      <c r="C44" s="156">
        <v>0</v>
      </c>
      <c r="D44" s="28"/>
      <c r="E44" s="28"/>
      <c r="F44" s="28"/>
    </row>
    <row r="45" spans="1:6" x14ac:dyDescent="0.2">
      <c r="A45" s="23">
        <v>8150</v>
      </c>
      <c r="B45" s="155" t="s">
        <v>48</v>
      </c>
      <c r="C45" s="156">
        <v>-2797930.38</v>
      </c>
      <c r="D45" s="28"/>
      <c r="E45" s="28"/>
      <c r="F45" s="28"/>
    </row>
    <row r="46" spans="1:6" x14ac:dyDescent="0.2">
      <c r="B46" s="157"/>
      <c r="C46" s="158"/>
      <c r="D46" s="28"/>
      <c r="E46" s="28"/>
      <c r="F46" s="28"/>
    </row>
    <row r="47" spans="1:6" x14ac:dyDescent="0.2">
      <c r="B47" s="159"/>
      <c r="C47" s="160"/>
      <c r="D47" s="28"/>
      <c r="E47" s="28"/>
      <c r="F47" s="28"/>
    </row>
    <row r="48" spans="1:6" x14ac:dyDescent="0.2">
      <c r="B48" s="195" t="s">
        <v>554</v>
      </c>
      <c r="C48" s="195"/>
    </row>
    <row r="49" spans="1:5" x14ac:dyDescent="0.2">
      <c r="B49" s="161" t="s">
        <v>406</v>
      </c>
      <c r="C49" s="162">
        <f>H1</f>
        <v>2025</v>
      </c>
    </row>
    <row r="50" spans="1:5" x14ac:dyDescent="0.2">
      <c r="A50" s="23">
        <v>8210</v>
      </c>
      <c r="B50" s="155" t="s">
        <v>47</v>
      </c>
      <c r="C50" s="163">
        <v>-9760654.3699999992</v>
      </c>
      <c r="E50" s="154"/>
    </row>
    <row r="51" spans="1:5" x14ac:dyDescent="0.2">
      <c r="A51" s="23">
        <v>8220</v>
      </c>
      <c r="B51" s="155" t="s">
        <v>46</v>
      </c>
      <c r="C51" s="163">
        <v>1937872.65</v>
      </c>
      <c r="E51" s="154"/>
    </row>
    <row r="52" spans="1:5" x14ac:dyDescent="0.2">
      <c r="A52" s="23">
        <v>8230</v>
      </c>
      <c r="B52" s="155" t="s">
        <v>600</v>
      </c>
      <c r="C52" s="163">
        <v>-1501488.4</v>
      </c>
      <c r="E52" s="154"/>
    </row>
    <row r="53" spans="1:5" x14ac:dyDescent="0.2">
      <c r="A53" s="23">
        <v>8240</v>
      </c>
      <c r="B53" s="155" t="s">
        <v>45</v>
      </c>
      <c r="C53" s="163">
        <v>6465258.0800000001</v>
      </c>
    </row>
    <row r="54" spans="1:5" x14ac:dyDescent="0.2">
      <c r="A54" s="23">
        <v>8250</v>
      </c>
      <c r="B54" s="155" t="s">
        <v>44</v>
      </c>
      <c r="C54" s="163">
        <v>0</v>
      </c>
    </row>
    <row r="55" spans="1:5" x14ac:dyDescent="0.2">
      <c r="A55" s="23">
        <v>8260</v>
      </c>
      <c r="B55" s="155" t="s">
        <v>43</v>
      </c>
      <c r="C55" s="163">
        <v>5616.14</v>
      </c>
    </row>
    <row r="56" spans="1:5" x14ac:dyDescent="0.2">
      <c r="A56" s="23">
        <v>8270</v>
      </c>
      <c r="B56" s="155" t="s">
        <v>42</v>
      </c>
      <c r="C56" s="163">
        <v>2853395.9</v>
      </c>
    </row>
    <row r="58" spans="1:5" x14ac:dyDescent="0.2">
      <c r="B58" s="14" t="s">
        <v>518</v>
      </c>
    </row>
    <row r="60" spans="1:5" x14ac:dyDescent="0.2">
      <c r="A60" s="145"/>
      <c r="B60" s="31"/>
      <c r="C60" s="145"/>
    </row>
    <row r="61" spans="1:5" x14ac:dyDescent="0.2">
      <c r="A61" s="145"/>
      <c r="B61" s="31"/>
      <c r="C61" s="145"/>
    </row>
    <row r="144" spans="3:4" x14ac:dyDescent="0.2">
      <c r="C144" s="23">
        <v>0</v>
      </c>
      <c r="D144" s="23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1.1023622047244095" right="0.70866141732283472" top="0.74803149606299213" bottom="0.74803149606299213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2025-04-24T16:27:27Z</cp:lastPrinted>
  <dcterms:created xsi:type="dcterms:W3CDTF">2012-12-11T20:36:24Z</dcterms:created>
  <dcterms:modified xsi:type="dcterms:W3CDTF">2025-04-24T16:28:18Z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