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11895" windowHeight="8325" activeTab="3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6" l="1"/>
  <c r="D22" i="10" l="1"/>
  <c r="G22" i="10" s="1"/>
  <c r="D10" i="10"/>
  <c r="G10" i="10" s="1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G63" i="9" s="1"/>
  <c r="D62" i="9"/>
  <c r="G62" i="9" s="1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G54" i="9" s="1"/>
  <c r="B53" i="9"/>
  <c r="C53" i="9"/>
  <c r="E53" i="9"/>
  <c r="F53" i="9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G18" i="9"/>
  <c r="D18" i="9"/>
  <c r="D17" i="9"/>
  <c r="G17" i="9" s="1"/>
  <c r="G16" i="9"/>
  <c r="D16" i="9"/>
  <c r="D15" i="9"/>
  <c r="G15" i="9" s="1"/>
  <c r="G14" i="9"/>
  <c r="D14" i="9"/>
  <c r="D13" i="9"/>
  <c r="G13" i="9" s="1"/>
  <c r="G12" i="9"/>
  <c r="D12" i="9"/>
  <c r="D11" i="9"/>
  <c r="G11" i="9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G9" i="8"/>
  <c r="F9" i="8"/>
  <c r="E9" i="8"/>
  <c r="D9" i="8"/>
  <c r="C9" i="8"/>
  <c r="B9" i="8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D103" i="7"/>
  <c r="D136" i="7"/>
  <c r="G136" i="7" s="1"/>
  <c r="D135" i="7"/>
  <c r="G135" i="7" s="1"/>
  <c r="D134" i="7"/>
  <c r="G134" i="7" s="1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D92" i="7"/>
  <c r="G92" i="7" s="1"/>
  <c r="D91" i="7"/>
  <c r="G91" i="7" s="1"/>
  <c r="D90" i="7"/>
  <c r="G90" i="7" s="1"/>
  <c r="D89" i="7"/>
  <c r="G89" i="7" s="1"/>
  <c r="D88" i="7"/>
  <c r="G88" i="7" s="1"/>
  <c r="D87" i="7"/>
  <c r="G87" i="7" s="1"/>
  <c r="D86" i="7"/>
  <c r="G86" i="7" s="1"/>
  <c r="D61" i="7"/>
  <c r="G61" i="7" s="1"/>
  <c r="D60" i="7"/>
  <c r="G60" i="7" s="1"/>
  <c r="D59" i="7"/>
  <c r="G59" i="7" s="1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G53" i="9" l="1"/>
  <c r="D53" i="9"/>
  <c r="G53" i="6" l="1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G34" i="6"/>
  <c r="D34" i="6"/>
  <c r="G33" i="6"/>
  <c r="D33" i="6"/>
  <c r="G32" i="6"/>
  <c r="D32" i="6"/>
  <c r="G31" i="6"/>
  <c r="D31" i="6"/>
  <c r="G30" i="6"/>
  <c r="D30" i="6"/>
  <c r="G29" i="6"/>
  <c r="D29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11" i="5" l="1"/>
  <c r="C11" i="5"/>
  <c r="B11" i="5"/>
  <c r="E38" i="2" l="1"/>
  <c r="F6" i="2" l="1"/>
  <c r="E6" i="2"/>
  <c r="A2" i="25"/>
  <c r="G17" i="22"/>
  <c r="F17" i="22"/>
  <c r="E17" i="22"/>
  <c r="D17" i="22"/>
  <c r="C17" i="22"/>
  <c r="B17" i="22"/>
  <c r="G6" i="22"/>
  <c r="F6" i="22"/>
  <c r="E6" i="22"/>
  <c r="D6" i="22"/>
  <c r="C6" i="22"/>
  <c r="B6" i="22"/>
  <c r="A2" i="22"/>
  <c r="D29" i="19"/>
  <c r="E29" i="19"/>
  <c r="F29" i="19"/>
  <c r="G29" i="19"/>
  <c r="G18" i="19"/>
  <c r="F18" i="19"/>
  <c r="E18" i="19"/>
  <c r="D18" i="19"/>
  <c r="C18" i="19"/>
  <c r="B18" i="19"/>
  <c r="D27" i="20"/>
  <c r="C27" i="20"/>
  <c r="B27" i="20"/>
  <c r="G20" i="20"/>
  <c r="F20" i="20"/>
  <c r="E20" i="20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B29" i="19" s="1"/>
  <c r="A2" i="19"/>
  <c r="C7" i="16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C28" i="22" l="1"/>
  <c r="G28" i="22"/>
  <c r="E28" i="22"/>
  <c r="E30" i="20"/>
  <c r="F30" i="20"/>
  <c r="C29" i="19"/>
  <c r="C31" i="16"/>
  <c r="B31" i="16"/>
  <c r="B28" i="22"/>
  <c r="D28" i="22"/>
  <c r="F28" i="22"/>
  <c r="G30" i="20"/>
  <c r="D31" i="16"/>
  <c r="G31" i="16"/>
  <c r="F31" i="16"/>
  <c r="E31" i="16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47" i="8"/>
  <c r="D47" i="8"/>
  <c r="E47" i="8"/>
  <c r="E57" i="8" s="1"/>
  <c r="F47" i="8"/>
  <c r="F57" i="8" s="1"/>
  <c r="G47" i="8"/>
  <c r="B47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25" i="7"/>
  <c r="G126" i="7"/>
  <c r="G127" i="7"/>
  <c r="G128" i="7"/>
  <c r="G129" i="7"/>
  <c r="G130" i="7"/>
  <c r="G131" i="7"/>
  <c r="G132" i="7"/>
  <c r="G124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28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C9" i="7" s="1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39" i="6"/>
  <c r="G38" i="6"/>
  <c r="G36" i="6"/>
  <c r="G35" i="6" s="1"/>
  <c r="G28" i="6"/>
  <c r="F75" i="6"/>
  <c r="F67" i="6"/>
  <c r="F59" i="6"/>
  <c r="F54" i="6"/>
  <c r="F45" i="6"/>
  <c r="F37" i="6"/>
  <c r="F35" i="6"/>
  <c r="F28" i="6"/>
  <c r="F16" i="6"/>
  <c r="F41" i="6" s="1"/>
  <c r="E75" i="6"/>
  <c r="E67" i="6"/>
  <c r="E59" i="6"/>
  <c r="E54" i="6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C75" i="6"/>
  <c r="C67" i="6"/>
  <c r="C59" i="6"/>
  <c r="C54" i="6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F79" i="2" s="1"/>
  <c r="E68" i="2"/>
  <c r="F63" i="2"/>
  <c r="E63" i="2"/>
  <c r="F57" i="2"/>
  <c r="E57" i="2"/>
  <c r="F42" i="2"/>
  <c r="E42" i="2"/>
  <c r="F38" i="2"/>
  <c r="F31" i="2"/>
  <c r="E31" i="2"/>
  <c r="F27" i="2"/>
  <c r="E27" i="2"/>
  <c r="F23" i="2"/>
  <c r="E23" i="2"/>
  <c r="F19" i="2"/>
  <c r="F47" i="2" s="1"/>
  <c r="E19" i="2"/>
  <c r="F9" i="2"/>
  <c r="E9" i="2"/>
  <c r="E47" i="2" s="1"/>
  <c r="C60" i="2"/>
  <c r="B60" i="2"/>
  <c r="C41" i="2"/>
  <c r="B41" i="2"/>
  <c r="C38" i="2"/>
  <c r="E84" i="7" l="1"/>
  <c r="E65" i="6"/>
  <c r="C65" i="6"/>
  <c r="F65" i="6"/>
  <c r="F70" i="6" s="1"/>
  <c r="D41" i="6"/>
  <c r="E79" i="2"/>
  <c r="F59" i="2"/>
  <c r="F81" i="2" s="1"/>
  <c r="E59" i="2"/>
  <c r="K20" i="4"/>
  <c r="E20" i="4"/>
  <c r="I20" i="4"/>
  <c r="C43" i="9"/>
  <c r="C77" i="9" s="1"/>
  <c r="B43" i="9"/>
  <c r="D9" i="9"/>
  <c r="E9" i="9"/>
  <c r="G9" i="9"/>
  <c r="B9" i="9"/>
  <c r="D43" i="9"/>
  <c r="E43" i="9"/>
  <c r="G43" i="9"/>
  <c r="B57" i="8"/>
  <c r="D57" i="8"/>
  <c r="C57" i="8"/>
  <c r="G57" i="8"/>
  <c r="G123" i="7"/>
  <c r="B84" i="7"/>
  <c r="C84" i="7"/>
  <c r="C159" i="7" s="1"/>
  <c r="G18" i="7"/>
  <c r="G38" i="7"/>
  <c r="G75" i="7"/>
  <c r="G93" i="7"/>
  <c r="G133" i="7"/>
  <c r="G150" i="7"/>
  <c r="B9" i="7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8" i="5" s="1"/>
  <c r="B21" i="5" s="1"/>
  <c r="B23" i="5" s="1"/>
  <c r="B25" i="5" s="1"/>
  <c r="B33" i="5" s="1"/>
  <c r="D44" i="5"/>
  <c r="D8" i="5" s="1"/>
  <c r="C57" i="5"/>
  <c r="C59" i="5" s="1"/>
  <c r="D57" i="5"/>
  <c r="D59" i="5" s="1"/>
  <c r="B72" i="5"/>
  <c r="B74" i="5" s="1"/>
  <c r="C44" i="5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D9" i="7"/>
  <c r="C70" i="6"/>
  <c r="G45" i="6"/>
  <c r="G65" i="6" s="1"/>
  <c r="G16" i="6"/>
  <c r="G41" i="6" s="1"/>
  <c r="G37" i="6"/>
  <c r="D77" i="9" l="1"/>
  <c r="E77" i="9"/>
  <c r="G77" i="9"/>
  <c r="B159" i="7"/>
  <c r="F159" i="7"/>
  <c r="G9" i="7"/>
  <c r="E81" i="2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<sst xmlns="http://schemas.openxmlformats.org/spreadsheetml/2006/main" count="1069" uniqueCount="636">
  <si>
    <t>Formato 1 Estado de Situación Financiera Detallado - LDF</t>
  </si>
  <si>
    <t>Estado de Situación Financiera Detallado - LDF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</si>
  <si>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</si>
  <si>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</si>
  <si>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</si>
  <si>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</si>
  <si>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</si>
  <si>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</si>
  <si>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</si>
  <si>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</si>
  <si>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</si>
  <si>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</si>
  <si>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</si>
  <si>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</si>
  <si>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</si>
  <si>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</si>
  <si>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</si>
  <si>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</si>
  <si>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</si>
  <si>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</si>
  <si>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</si>
  <si>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</si>
  <si>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</si>
  <si>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</si>
  <si>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</si>
  <si>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</si>
  <si>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</si>
  <si>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</si>
  <si>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</si>
  <si>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</si>
  <si>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</si>
  <si>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</si>
  <si>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</si>
  <si>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</si>
  <si>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</si>
  <si>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</si>
  <si>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</si>
  <si>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</si>
  <si>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</si>
  <si>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</si>
  <si>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</si>
  <si>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</si>
  <si>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</si>
  <si>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</si>
  <si>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</si>
  <si>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</si>
  <si>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</si>
  <si>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</si>
  <si>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</si>
  <si>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</si>
  <si>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</si>
  <si>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</si>
  <si>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</si>
  <si>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</si>
  <si>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</si>
  <si>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</si>
  <si>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</si>
  <si>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</si>
  <si>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</si>
  <si>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</si>
  <si>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</si>
  <si>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</si>
  <si>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</si>
  <si>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</si>
  <si>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</si>
  <si>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</si>
  <si>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</si>
  <si>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</si>
  <si>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</si>
  <si>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</si>
  <si>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</si>
  <si>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</si>
  <si>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</si>
  <si>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</si>
  <si>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</si>
  <si>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</si>
  <si>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</si>
  <si>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</si>
  <si>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</si>
  <si>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</si>
  <si>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</si>
  <si>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</si>
  <si>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</si>
  <si>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</si>
  <si>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</si>
  <si>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</si>
  <si>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</si>
  <si>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</si>
  <si>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</si>
  <si>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</si>
  <si>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</si>
  <si>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</si>
  <si>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</si>
  <si>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</si>
  <si>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</si>
  <si>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</si>
  <si>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</si>
  <si>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</si>
  <si>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</si>
  <si>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</si>
  <si>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</si>
  <si>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</si>
  <si>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</si>
  <si>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</si>
  <si>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</si>
  <si>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</si>
  <si>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</si>
  <si>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</si>
  <si>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</si>
  <si>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</si>
  <si>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</si>
  <si>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</si>
  <si>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</si>
  <si>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</si>
  <si>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</si>
  <si>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</si>
  <si>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</si>
  <si>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</si>
  <si>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</si>
  <si>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</si>
  <si>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</si>
  <si>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</si>
  <si>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</si>
  <si>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</si>
  <si>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</si>
  <si>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</si>
  <si>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</si>
  <si>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</si>
  <si>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</si>
  <si>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</si>
  <si>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</si>
  <si>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</si>
  <si>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</si>
  <si>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</si>
  <si>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</si>
  <si>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</si>
  <si>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</si>
  <si>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</si>
  <si>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</si>
  <si>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</si>
  <si>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</si>
  <si>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</si>
  <si>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</si>
  <si>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</si>
  <si>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</si>
  <si>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</si>
  <si>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</si>
  <si>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</si>
  <si>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</si>
  <si>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</si>
  <si>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</si>
  <si>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</si>
  <si>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</si>
  <si>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</si>
  <si>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</si>
  <si>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</si>
  <si>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</si>
  <si>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</si>
  <si>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</si>
  <si>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</si>
  <si>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</si>
  <si>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</si>
  <si>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</si>
  <si>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</si>
  <si>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</si>
  <si>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</si>
  <si>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</si>
  <si>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</si>
  <si>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</si>
  <si>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</si>
  <si>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</si>
  <si>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</si>
  <si>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</si>
  <si>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</si>
  <si>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</si>
  <si>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</si>
  <si>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</si>
  <si>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</si>
  <si>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</si>
  <si>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</si>
  <si>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</si>
  <si>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</si>
  <si>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</si>
  <si>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</si>
  <si>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</si>
  <si>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</si>
  <si>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</si>
  <si>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</si>
  <si>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</si>
  <si>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</si>
  <si>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</si>
  <si>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</si>
  <si>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</si>
  <si>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</si>
  <si>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</si>
  <si>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</si>
  <si>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</si>
  <si>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</si>
  <si>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</si>
  <si>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</si>
  <si>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</si>
  <si>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</si>
  <si>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</si>
  <si>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</si>
  <si>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</si>
  <si>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</si>
  <si>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</si>
  <si>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</si>
  <si>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</si>
  <si>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</si>
  <si>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</si>
  <si>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</si>
  <si>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</si>
  <si>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</si>
  <si>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</si>
  <si>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</si>
  <si>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</si>
  <si>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</si>
  <si>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</si>
  <si>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</si>
  <si>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</si>
  <si>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</si>
  <si>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</si>
  <si>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</si>
  <si>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</si>
  <si>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</si>
  <si>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</si>
  <si>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</si>
  <si>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</si>
  <si>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</si>
  <si>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</si>
  <si>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</si>
  <si>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</si>
  <si>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</si>
  <si>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</si>
  <si>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</si>
  <si>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</si>
  <si>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</si>
  <si>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</si>
  <si>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</si>
  <si>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</si>
  <si>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</si>
  <si>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</si>
  <si>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</si>
  <si>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</si>
  <si>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</si>
  <si>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</si>
  <si>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</si>
  <si>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</si>
  <si>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</si>
  <si>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</si>
  <si>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</si>
  <si>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</si>
  <si>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</si>
  <si>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</si>
  <si>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</si>
  <si>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</si>
  <si>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</si>
  <si>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</si>
  <si>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</si>
  <si>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</si>
  <si>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</si>
  <si>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</si>
  <si>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</si>
  <si>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</si>
  <si>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</si>
  <si>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</si>
  <si>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</si>
  <si>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</si>
  <si>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</si>
  <si>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</si>
  <si>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</si>
  <si>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</si>
  <si>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</si>
  <si>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</si>
  <si>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</si>
  <si>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</si>
  <si>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</si>
  <si>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</si>
  <si>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</si>
  <si>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</si>
  <si>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</si>
  <si>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</si>
  <si>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</si>
  <si>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</si>
  <si>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</si>
  <si>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</si>
  <si>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</si>
  <si>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</si>
  <si>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</si>
  <si>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</si>
  <si>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</si>
  <si>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</si>
  <si>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</si>
  <si>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</si>
  <si>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</si>
  <si>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</si>
  <si>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</si>
  <si>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</si>
  <si>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</si>
  <si>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</si>
  <si>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</si>
  <si>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</si>
  <si>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</si>
  <si>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</si>
  <si>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</si>
  <si>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</si>
  <si>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</si>
  <si>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</si>
  <si>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</si>
  <si>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</si>
  <si>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</si>
  <si>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</si>
  <si>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</si>
  <si>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</si>
  <si>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</si>
  <si>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</si>
  <si>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</si>
  <si>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</si>
  <si>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</si>
  <si>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</si>
  <si>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</si>
  <si>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</si>
  <si>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</si>
  <si>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</si>
  <si>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</si>
  <si>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</si>
  <si>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</si>
  <si>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</si>
  <si>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</si>
  <si>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</si>
  <si>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</si>
  <si>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</si>
  <si>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</si>
  <si>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</si>
  <si>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</si>
  <si>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</si>
  <si>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</si>
  <si>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</si>
  <si>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</si>
  <si>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</si>
  <si>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</si>
  <si>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</si>
  <si>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</si>
  <si>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</si>
  <si>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</si>
  <si>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</si>
  <si>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</si>
  <si>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</si>
  <si>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</si>
  <si>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</si>
  <si>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</si>
  <si>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</si>
  <si>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</si>
  <si>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</si>
  <si>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</si>
  <si>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</si>
  <si>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</si>
  <si>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</si>
  <si>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</si>
  <si>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</si>
  <si>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</si>
  <si>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</si>
  <si>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</si>
  <si>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</si>
  <si>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</si>
  <si>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</si>
  <si>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</si>
  <si>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</si>
  <si>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</si>
  <si>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</si>
  <si>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</si>
  <si>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</si>
  <si>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</si>
  <si>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</si>
  <si>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</si>
  <si>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</si>
  <si>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</si>
  <si>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</si>
  <si>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</si>
  <si>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</si>
  <si>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</si>
  <si>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</si>
  <si>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</si>
  <si>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</si>
  <si>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</si>
  <si>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</si>
  <si>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</si>
  <si>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</si>
  <si>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</si>
  <si>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</si>
  <si>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</si>
  <si>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</si>
  <si>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</si>
  <si>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</si>
  <si>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</si>
  <si>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</si>
  <si>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</si>
  <si>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</si>
  <si>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</si>
  <si>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</si>
  <si>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</si>
  <si>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</si>
  <si>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</si>
  <si>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</si>
  <si>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</si>
  <si>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</si>
  <si>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</si>
  <si>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</si>
  <si>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</si>
  <si>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</si>
  <si>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</si>
  <si>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</si>
  <si>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</si>
  <si>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</si>
  <si>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</si>
  <si>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</si>
  <si>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</si>
  <si>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</si>
  <si>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</si>
  <si>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</si>
  <si>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</si>
  <si>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</si>
  <si>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</si>
  <si>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</si>
  <si>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</si>
  <si>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</si>
  <si>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</si>
  <si>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</si>
  <si>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</si>
  <si>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</si>
  <si>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</si>
  <si>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</si>
  <si>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</si>
  <si>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</si>
  <si>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</si>
  <si>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</si>
  <si>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</si>
  <si>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</si>
  <si>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</si>
  <si>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</si>
  <si>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</si>
  <si>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</si>
  <si>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</si>
  <si>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</si>
  <si>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</si>
  <si>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</si>
  <si>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</si>
  <si>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</si>
  <si>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</si>
  <si>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</si>
  <si>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</si>
  <si>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</si>
  <si>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</si>
  <si>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</si>
  <si>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</si>
  <si>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</si>
  <si>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</si>
  <si>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</si>
  <si>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</si>
  <si>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</si>
  <si>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</si>
  <si>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</si>
  <si>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</si>
  <si>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</si>
  <si>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</si>
  <si>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</si>
  <si>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</si>
  <si>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</si>
  <si>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</si>
  <si>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</si>
  <si>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</si>
  <si>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</si>
  <si>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</si>
  <si>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</si>
  <si>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</si>
  <si>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</si>
  <si>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</si>
  <si>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</si>
  <si>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</si>
  <si>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</si>
  <si>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</si>
  <si>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</si>
  <si>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</si>
  <si>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</si>
  <si>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</si>
  <si>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</si>
  <si>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</si>
  <si>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</si>
  <si>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</si>
  <si>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</si>
  <si>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</si>
  <si>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</si>
  <si>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</si>
  <si>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</si>
  <si>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</si>
  <si>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</si>
  <si>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</si>
  <si>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</si>
  <si>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</si>
  <si>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</si>
  <si>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</si>
  <si>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</si>
  <si>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</si>
  <si>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</si>
  <si>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</si>
  <si>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</si>
  <si>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</si>
  <si>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</si>
  <si>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</si>
  <si>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</si>
  <si>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</si>
  <si>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</si>
  <si>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</si>
  <si>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</si>
  <si>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</si>
  <si>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</si>
  <si>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</si>
  <si>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</si>
  <si>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</si>
  <si>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</si>
  <si>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</si>
  <si>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</si>
  <si>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</si>
  <si>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</si>
  <si>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</si>
  <si>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</si>
  <si>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</si>
  <si>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</si>
  <si>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</si>
  <si>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</si>
  <si>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</si>
  <si>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</si>
  <si>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</si>
  <si>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</si>
  <si>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</si>
  <si>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</si>
  <si>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</si>
  <si>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</si>
  <si>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</si>
  <si>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</si>
  <si>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</si>
  <si>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</si>
  <si>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</si>
  <si>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</si>
  <si>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</si>
  <si>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</si>
  <si>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</si>
  <si>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</si>
  <si>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</si>
  <si>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</si>
  <si>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</si>
  <si>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</si>
  <si>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</si>
  <si>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</si>
  <si>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</si>
  <si>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</si>
  <si>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</si>
  <si>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</si>
  <si>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</si>
  <si>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</si>
  <si>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</si>
  <si>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</si>
  <si>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</si>
  <si>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</si>
  <si>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</si>
  <si>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</si>
  <si>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</si>
  <si>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</si>
  <si>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</si>
  <si>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</si>
  <si>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</si>
  <si>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</si>
  <si>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</si>
  <si>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</si>
  <si>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</si>
  <si>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</si>
  <si>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</si>
  <si>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</si>
  <si>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</si>
  <si>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</si>
  <si>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</si>
  <si>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</si>
  <si>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</si>
  <si>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</si>
  <si>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</si>
  <si>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</si>
  <si>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</si>
  <si>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AYUNTAMIENTO</t>
  </si>
  <si>
    <t>31111M410060000 TESORERIA MUNICIPAL</t>
  </si>
  <si>
    <t>31111M410070000 DIRECCION DE CATASTRO MUNICIPAL</t>
  </si>
  <si>
    <t>31111M410080000 DIR TEC DE LA INF Y TELECOMUNICACION</t>
  </si>
  <si>
    <t>31111M410090000 DIR FISCALIZACION DE ALCOHOLES Y DEL COM</t>
  </si>
  <si>
    <t>31111M410100000 CONTRALORIA MUNICIPAL</t>
  </si>
  <si>
    <t>31111M410110000 DIRECCION DE SERVICIOS ADMINISTRATIVOS</t>
  </si>
  <si>
    <t>31111M410120000 JUZGADO MUNICIPAL</t>
  </si>
  <si>
    <t>31111M410130000 DIRECCION DE PLANEACION MUNICIPAL</t>
  </si>
  <si>
    <t>31111M410140000 DIRECCION JURIDICA</t>
  </si>
  <si>
    <t>31111M410150000 DIRECCION DE DESARROLLO SOCIAL</t>
  </si>
  <si>
    <t>31111M410160000 DIRECCION DE DESARROLLO RURAL</t>
  </si>
  <si>
    <t>31111M410170000 DIRECCION DE DESARROLLO ECONOMICO</t>
  </si>
  <si>
    <t>31111M410180000 DIRECCION DE DESARROLLO URBANO</t>
  </si>
  <si>
    <t>31111M410190000 DIRECCION DEL MEDIO AMBIENTE Y ORD TERR</t>
  </si>
  <si>
    <t>31111M410200000 DIRECCION DE OBRAS PUBLICAS MUNICIPALES</t>
  </si>
  <si>
    <t>31111M410210000 DIRECCION DE COMUNICACION SOCIAL</t>
  </si>
  <si>
    <t>31111M410220000 DIRECCION DE EDUCACION Y CIVISMO</t>
  </si>
  <si>
    <t>31111M410230000 DIRECCION UNIDAD DE TRANSPARENCIA</t>
  </si>
  <si>
    <t>31111M410240000 DIRECCION DE SERVICIOS PUBLICOS</t>
  </si>
  <si>
    <t>31111M410250000 DIRECCION DE SEGURIDAD PUBLICA</t>
  </si>
  <si>
    <t>31111M410260000 DIRECCION DE TRANSITO Y TRANSPORTE</t>
  </si>
  <si>
    <t>31111M410270000 DIRECCION DE PROTECCION CIVIL</t>
  </si>
  <si>
    <t>31111M410280000 DIRECCION MUNICIPAL DE ATN PARA LA MUJER</t>
  </si>
  <si>
    <t>31111M410290000 PROCURAD MPAL PROTECC NIÑA NIÑO ADOLESC</t>
  </si>
  <si>
    <t>31111M410300000 COORDINACION DE ARCHIVO MUNICIPAL</t>
  </si>
  <si>
    <t>31111M410310000 INSTITUTO DE LA JUVENTUD</t>
  </si>
  <si>
    <t>31111M410320000 COORDINACION MUNICIPAL DE FOMENTO AL COM</t>
  </si>
  <si>
    <t>31111M410900200 SISTEMA PARA EL DESARR INT DE LA FAMILIA</t>
  </si>
  <si>
    <t>31111M410900300 COMISION MPAL DEL DEP Y AP A LA JUVENTUD</t>
  </si>
  <si>
    <t>31111M410900400 CASA DE LA CULTURA URIANGATO</t>
  </si>
  <si>
    <t xml:space="preserve"> Municipio de Uriangato Gto.</t>
  </si>
  <si>
    <t>del 01 de Enero al 31 de Marzo de 2025</t>
  </si>
  <si>
    <t>Al 31 de Diciembre de 2024 y al 31 de Marzo de 2025</t>
  </si>
  <si>
    <t>al 31 de Diciembre de 2024 y al 31 de Marzo de 2025</t>
  </si>
  <si>
    <t>Año en Cuestión 2025
(de iniciativa de Ley) (c)</t>
  </si>
  <si>
    <t>Año 1 (2026)</t>
  </si>
  <si>
    <t>Año en Cuestión
(de iniciativa de Ley) (2025)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</si>
  <si>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(2020)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</si>
  <si>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(2021)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</si>
  <si>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(2022)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</si>
  <si>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(2023)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</si>
  <si>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(2024)</t>
    </r>
  </si>
  <si>
    <r>
      <t xml:space="preserve">2025 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</si>
  <si>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PRESTACION LABORAL</t>
  </si>
  <si>
    <t>BENEFICIO DEFINIDO</t>
  </si>
  <si>
    <t>JR VALUACIONES ACTUARIALES, SC.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</si>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</sst>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#,##0_ ;\-#,##0\ "/>
    <numFmt numFmtId="166" formatCode="_-[$€-2]* #,##0.00_-;\-[$€-2]* #,##0.00_-;_-[$€-2]* &quot;-&quot;??_-"/>
    <numFmt numFmtId="167" formatCode="General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0" fontId="21" fillId="0" borderId="0"/>
    <xf numFmtId="167" fontId="6" fillId="0" borderId="0"/>
    <xf numFmtId="166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</cellStyleXfs>
  <cellXfs count="24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4" fontId="0" fillId="0" borderId="14" xfId="0" applyNumberFormat="1" applyFill="1" applyBorder="1" applyAlignment="1" applyProtection="1">
      <alignment vertical="center"/>
      <protection locked="0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165" fontId="2" fillId="0" borderId="14" xfId="1" applyNumberFormat="1" applyFont="1" applyFill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Protection="1">
      <protection locked="0"/>
    </xf>
    <xf numFmtId="3" fontId="0" fillId="0" borderId="14" xfId="1" applyNumberFormat="1" applyFont="1" applyFill="1" applyBorder="1" applyProtection="1">
      <protection locked="0"/>
    </xf>
    <xf numFmtId="3" fontId="1" fillId="0" borderId="14" xfId="1" applyNumberFormat="1" applyFont="1" applyFill="1" applyBorder="1" applyAlignment="1" applyProtection="1">
      <alignment vertical="center"/>
      <protection locked="0"/>
    </xf>
    <xf numFmtId="3" fontId="0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43" fontId="25" fillId="0" borderId="14" xfId="1" applyFont="1" applyBorder="1" applyAlignment="1" applyProtection="1">
      <alignment horizontal="right" vertical="top"/>
      <protection locked="0"/>
    </xf>
    <xf numFmtId="43" fontId="24" fillId="0" borderId="14" xfId="1" applyFont="1" applyBorder="1" applyAlignment="1" applyProtection="1">
      <alignment vertical="top"/>
      <protection locked="0"/>
    </xf>
    <xf numFmtId="43" fontId="0" fillId="0" borderId="14" xfId="1" applyFont="1" applyBorder="1" applyAlignment="1" applyProtection="1">
      <alignment horizontal="right" vertical="top"/>
      <protection locked="0"/>
    </xf>
    <xf numFmtId="4" fontId="0" fillId="0" borderId="14" xfId="0" applyNumberFormat="1" applyFont="1" applyBorder="1" applyAlignment="1" applyProtection="1">
      <alignment vertical="center"/>
      <protection locked="0"/>
    </xf>
    <xf numFmtId="4" fontId="2" fillId="0" borderId="14" xfId="0" applyNumberFormat="1" applyFont="1" applyBorder="1" applyAlignment="1" applyProtection="1">
      <alignment vertical="center"/>
      <protection locked="0"/>
    </xf>
    <xf numFmtId="4" fontId="0" fillId="0" borderId="14" xfId="0" applyNumberFormat="1" applyFont="1" applyBorder="1" applyAlignment="1" applyProtection="1">
      <alignment vertical="center"/>
      <protection locked="0"/>
    </xf>
    <xf numFmtId="4" fontId="0" fillId="0" borderId="14" xfId="0" applyNumberFormat="1" applyFont="1" applyBorder="1" applyAlignment="1">
      <alignment vertical="center"/>
    </xf>
    <xf numFmtId="4" fontId="0" fillId="0" borderId="14" xfId="0" applyNumberFormat="1" applyFont="1" applyBorder="1" applyAlignment="1" applyProtection="1">
      <alignment vertical="center"/>
      <protection locked="0"/>
    </xf>
    <xf numFmtId="4" fontId="0" fillId="0" borderId="14" xfId="0" applyNumberFormat="1" applyFont="1" applyBorder="1" applyAlignment="1" applyProtection="1">
      <alignment vertical="center"/>
      <protection locked="0"/>
    </xf>
    <xf numFmtId="0" fontId="0" fillId="0" borderId="14" xfId="0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 indent="2"/>
    </xf>
    <xf numFmtId="0" fontId="0" fillId="0" borderId="14" xfId="0" applyFill="1" applyBorder="1" applyAlignment="1">
      <alignment horizontal="left" vertical="center" indent="3"/>
    </xf>
    <xf numFmtId="0" fontId="0" fillId="0" borderId="14" xfId="0" applyFill="1" applyBorder="1" applyAlignment="1">
      <alignment horizontal="left" vertical="center" indent="5"/>
    </xf>
    <xf numFmtId="4" fontId="0" fillId="0" borderId="14" xfId="0" applyNumberFormat="1" applyFill="1" applyBorder="1" applyAlignment="1">
      <alignment vertical="center"/>
    </xf>
    <xf numFmtId="4" fontId="2" fillId="0" borderId="14" xfId="0" applyNumberFormat="1" applyFont="1" applyFill="1" applyBorder="1" applyAlignment="1" applyProtection="1">
      <alignment vertical="center"/>
      <protection locked="0"/>
    </xf>
    <xf numFmtId="0" fontId="0" fillId="0" borderId="14" xfId="0" applyFill="1" applyBorder="1" applyAlignment="1">
      <alignment horizontal="left" indent="3"/>
    </xf>
    <xf numFmtId="0" fontId="2" fillId="0" borderId="14" xfId="0" applyFont="1" applyFill="1" applyBorder="1" applyAlignment="1">
      <alignment horizontal="left" indent="2"/>
    </xf>
    <xf numFmtId="0" fontId="0" fillId="0" borderId="14" xfId="0" applyFill="1" applyBorder="1" applyAlignment="1">
      <alignment horizontal="left" vertical="center" indent="2"/>
    </xf>
    <xf numFmtId="0" fontId="0" fillId="0" borderId="15" xfId="0" applyFill="1" applyBorder="1" applyAlignment="1">
      <alignment vertical="center"/>
    </xf>
    <xf numFmtId="4" fontId="0" fillId="0" borderId="15" xfId="0" applyNumberFormat="1" applyFill="1" applyBorder="1" applyAlignment="1">
      <alignment vertical="center"/>
    </xf>
    <xf numFmtId="4" fontId="2" fillId="0" borderId="14" xfId="0" applyNumberFormat="1" applyFont="1" applyFill="1" applyBorder="1" applyProtection="1">
      <protection locked="0"/>
    </xf>
    <xf numFmtId="4" fontId="0" fillId="0" borderId="14" xfId="0" applyNumberFormat="1" applyFill="1" applyBorder="1"/>
    <xf numFmtId="4" fontId="7" fillId="0" borderId="16" xfId="0" applyNumberFormat="1" applyFont="1" applyFill="1" applyBorder="1"/>
    <xf numFmtId="4" fontId="8" fillId="0" borderId="16" xfId="0" applyNumberFormat="1" applyFont="1" applyFill="1" applyBorder="1"/>
    <xf numFmtId="4" fontId="2" fillId="0" borderId="14" xfId="0" applyNumberFormat="1" applyFont="1" applyFill="1" applyBorder="1"/>
    <xf numFmtId="4" fontId="0" fillId="0" borderId="15" xfId="0" applyNumberFormat="1" applyFill="1" applyBorder="1"/>
    <xf numFmtId="0" fontId="0" fillId="0" borderId="0" xfId="0" applyFill="1"/>
    <xf numFmtId="0" fontId="2" fillId="0" borderId="12" xfId="0" applyFont="1" applyFill="1" applyBorder="1" applyAlignment="1">
      <alignment horizontal="center" vertical="center" wrapText="1"/>
    </xf>
    <xf numFmtId="4" fontId="0" fillId="0" borderId="13" xfId="0" applyNumberFormat="1" applyFill="1" applyBorder="1" applyAlignment="1" applyProtection="1">
      <alignment vertical="center"/>
      <protection locked="0"/>
    </xf>
    <xf numFmtId="4" fontId="8" fillId="0" borderId="16" xfId="0" applyNumberFormat="1" applyFont="1" applyFill="1" applyBorder="1" applyAlignment="1">
      <alignment vertical="center"/>
    </xf>
    <xf numFmtId="4" fontId="2" fillId="0" borderId="14" xfId="0" applyNumberFormat="1" applyFont="1" applyFill="1" applyBorder="1" applyAlignment="1">
      <alignment vertical="center"/>
    </xf>
    <xf numFmtId="4" fontId="0" fillId="0" borderId="13" xfId="0" applyNumberFormat="1" applyFill="1" applyBorder="1" applyProtection="1">
      <protection locked="0"/>
    </xf>
    <xf numFmtId="4" fontId="0" fillId="0" borderId="14" xfId="0" applyNumberFormat="1" applyFill="1" applyBorder="1" applyProtection="1">
      <protection locked="0"/>
    </xf>
    <xf numFmtId="4" fontId="0" fillId="0" borderId="16" xfId="0" applyNumberFormat="1" applyFill="1" applyBorder="1" applyAlignment="1">
      <alignment vertical="center"/>
    </xf>
    <xf numFmtId="4" fontId="2" fillId="0" borderId="14" xfId="0" applyNumberFormat="1" applyFont="1" applyFill="1" applyBorder="1" applyAlignment="1" applyProtection="1">
      <alignment horizontal="right" vertical="top"/>
      <protection locked="0"/>
    </xf>
    <xf numFmtId="4" fontId="0" fillId="0" borderId="14" xfId="0" applyNumberFormat="1" applyFill="1" applyBorder="1" applyAlignment="1" applyProtection="1">
      <alignment horizontal="right" vertical="top"/>
      <protection locked="0"/>
    </xf>
    <xf numFmtId="0" fontId="0" fillId="0" borderId="8" xfId="0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 applyProtection="1">
      <alignment vertical="center"/>
      <protection locked="0"/>
    </xf>
    <xf numFmtId="0" fontId="0" fillId="0" borderId="14" xfId="0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22">
    <cellStyle name="=C:\WINNT\SYSTEM32\COMMAND.COM" xfId="6"/>
    <cellStyle name="Euro" xfId="7"/>
    <cellStyle name="Millares" xfId="1" builtinId="3"/>
    <cellStyle name="Millares 2" xfId="8"/>
    <cellStyle name="Millares 2 2" xfId="9"/>
    <cellStyle name="Millares 2 3" xfId="10"/>
    <cellStyle name="Millares 3" xfId="11"/>
    <cellStyle name="Moneda 2" xfId="12"/>
    <cellStyle name="Normal" xfId="0" builtinId="0"/>
    <cellStyle name="Normal 2" xfId="3"/>
    <cellStyle name="Normal 2 2" xfId="2"/>
    <cellStyle name="Normal 2 3" xfId="13"/>
    <cellStyle name="Normal 3" xfId="14"/>
    <cellStyle name="Normal 4" xfId="15"/>
    <cellStyle name="Normal 4 2" xfId="16"/>
    <cellStyle name="Normal 5" xfId="17"/>
    <cellStyle name="Normal 5 2" xfId="18"/>
    <cellStyle name="Normal 6" xfId="19"/>
    <cellStyle name="Normal 6 2" xfId="20"/>
    <cellStyle name="Normal 7" xfId="5"/>
    <cellStyle name="Porcentaje" xfId="4" builtinId="5"/>
    <cellStyle name="Porcentual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oreria/Documents/CUENTAS%20PUBLICAS/CUENTAS%20PUBLICAS%202024/Cuentas%20Publica%20Diciembre%202024%20SIRET/0361_IDF_MURI_000_2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MUNICIPIO DE URIANGATO GTO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zoomScale="75" zoomScaleNormal="75" workbookViewId="0">
      <selection activeCell="B8" sqref="B8:F82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93" t="s">
        <v>0</v>
      </c>
      <c r="B1" s="194"/>
      <c r="C1" s="194"/>
      <c r="D1" s="194"/>
      <c r="E1" s="194"/>
      <c r="F1" s="195"/>
    </row>
    <row r="2" spans="1:6" ht="15" customHeight="1" x14ac:dyDescent="0.25">
      <c r="A2" s="196" t="s">
        <v>619</v>
      </c>
      <c r="B2" s="197"/>
      <c r="C2" s="197"/>
      <c r="D2" s="197"/>
      <c r="E2" s="197"/>
      <c r="F2" s="198"/>
    </row>
    <row r="3" spans="1:6" ht="15" customHeight="1" x14ac:dyDescent="0.25">
      <c r="A3" s="199" t="s">
        <v>1</v>
      </c>
      <c r="B3" s="200"/>
      <c r="C3" s="200"/>
      <c r="D3" s="200"/>
      <c r="E3" s="200"/>
      <c r="F3" s="201"/>
    </row>
    <row r="4" spans="1:6" ht="12.95" customHeight="1" x14ac:dyDescent="0.25">
      <c r="A4" s="199" t="s">
        <v>622</v>
      </c>
      <c r="B4" s="200"/>
      <c r="C4" s="200"/>
      <c r="D4" s="200"/>
      <c r="E4" s="200"/>
      <c r="F4" s="201"/>
    </row>
    <row r="5" spans="1:6" ht="12.95" customHeight="1" x14ac:dyDescent="0.25">
      <c r="A5" s="202" t="s">
        <v>2</v>
      </c>
      <c r="B5" s="203"/>
      <c r="C5" s="203"/>
      <c r="D5" s="203"/>
      <c r="E5" s="203"/>
      <c r="F5" s="204"/>
    </row>
    <row r="6" spans="1:6" ht="41.45" customHeight="1" x14ac:dyDescent="0.25">
      <c r="A6" s="35" t="s">
        <v>3</v>
      </c>
      <c r="B6" s="36" t="s">
        <v>4</v>
      </c>
      <c r="C6" s="1" t="s">
        <v>5</v>
      </c>
      <c r="D6" s="37" t="s">
        <v>6</v>
      </c>
      <c r="E6" s="36" t="str">
        <f>B6</f>
        <v>2025 (d)</v>
      </c>
      <c r="F6" s="1" t="str">
        <f>C6</f>
        <v>31 de diciembre de 2024 (e)</v>
      </c>
    </row>
    <row r="7" spans="1:6" ht="12.95" customHeight="1" x14ac:dyDescent="0.25">
      <c r="A7" s="38" t="s">
        <v>7</v>
      </c>
      <c r="B7" s="39"/>
      <c r="C7" s="39"/>
      <c r="D7" s="38" t="s">
        <v>8</v>
      </c>
      <c r="E7" s="39"/>
      <c r="F7" s="39"/>
    </row>
    <row r="8" spans="1:6" x14ac:dyDescent="0.25">
      <c r="A8" s="2" t="s">
        <v>9</v>
      </c>
      <c r="B8" s="162"/>
      <c r="C8" s="162"/>
      <c r="D8" s="163" t="s">
        <v>10</v>
      </c>
      <c r="E8" s="162"/>
      <c r="F8" s="162"/>
    </row>
    <row r="9" spans="1:6" x14ac:dyDescent="0.25">
      <c r="A9" s="41" t="s">
        <v>11</v>
      </c>
      <c r="B9" s="139">
        <f>SUM(B10:B16)</f>
        <v>86587307.060000002</v>
      </c>
      <c r="C9" s="139">
        <f>SUM(C10:C16)</f>
        <v>42318099.079999998</v>
      </c>
      <c r="D9" s="164" t="s">
        <v>12</v>
      </c>
      <c r="E9" s="139">
        <f>SUM(E10:E18)</f>
        <v>10086998</v>
      </c>
      <c r="F9" s="139">
        <f>SUM(F10:F18)</f>
        <v>11954349.479999999</v>
      </c>
    </row>
    <row r="10" spans="1:6" x14ac:dyDescent="0.25">
      <c r="A10" s="43" t="s">
        <v>13</v>
      </c>
      <c r="B10" s="140">
        <v>0</v>
      </c>
      <c r="C10" s="140">
        <v>0</v>
      </c>
      <c r="D10" s="165" t="s">
        <v>14</v>
      </c>
      <c r="E10" s="139">
        <v>-73487.44</v>
      </c>
      <c r="F10" s="139">
        <v>110.18</v>
      </c>
    </row>
    <row r="11" spans="1:6" x14ac:dyDescent="0.25">
      <c r="A11" s="43" t="s">
        <v>15</v>
      </c>
      <c r="B11" s="140">
        <v>9476835.8800000008</v>
      </c>
      <c r="C11" s="140">
        <v>6724181.6900000004</v>
      </c>
      <c r="D11" s="165" t="s">
        <v>16</v>
      </c>
      <c r="E11" s="139">
        <v>7816713.1500000004</v>
      </c>
      <c r="F11" s="139">
        <v>9908437.3599999994</v>
      </c>
    </row>
    <row r="12" spans="1:6" x14ac:dyDescent="0.25">
      <c r="A12" s="43" t="s">
        <v>17</v>
      </c>
      <c r="B12" s="140">
        <v>0</v>
      </c>
      <c r="C12" s="140">
        <v>0</v>
      </c>
      <c r="D12" s="165" t="s">
        <v>18</v>
      </c>
      <c r="E12" s="139">
        <v>0</v>
      </c>
      <c r="F12" s="139">
        <v>0</v>
      </c>
    </row>
    <row r="13" spans="1:6" x14ac:dyDescent="0.25">
      <c r="A13" s="43" t="s">
        <v>19</v>
      </c>
      <c r="B13" s="140">
        <v>77110471.180000007</v>
      </c>
      <c r="C13" s="140">
        <v>35593917.390000001</v>
      </c>
      <c r="D13" s="165" t="s">
        <v>20</v>
      </c>
      <c r="E13" s="139">
        <v>0</v>
      </c>
      <c r="F13" s="139">
        <v>0</v>
      </c>
    </row>
    <row r="14" spans="1:6" x14ac:dyDescent="0.25">
      <c r="A14" s="43" t="s">
        <v>21</v>
      </c>
      <c r="B14" s="140">
        <v>0</v>
      </c>
      <c r="C14" s="140">
        <v>0</v>
      </c>
      <c r="D14" s="165" t="s">
        <v>22</v>
      </c>
      <c r="E14" s="139">
        <v>306640.13</v>
      </c>
      <c r="F14" s="139">
        <v>169100.7</v>
      </c>
    </row>
    <row r="15" spans="1:6" x14ac:dyDescent="0.25">
      <c r="A15" s="43" t="s">
        <v>23</v>
      </c>
      <c r="B15" s="140">
        <v>0</v>
      </c>
      <c r="C15" s="140">
        <v>0</v>
      </c>
      <c r="D15" s="165" t="s">
        <v>24</v>
      </c>
      <c r="E15" s="139">
        <v>0</v>
      </c>
      <c r="F15" s="139">
        <v>0</v>
      </c>
    </row>
    <row r="16" spans="1:6" x14ac:dyDescent="0.25">
      <c r="A16" s="43" t="s">
        <v>25</v>
      </c>
      <c r="B16" s="140">
        <v>0</v>
      </c>
      <c r="C16" s="140">
        <v>0</v>
      </c>
      <c r="D16" s="165" t="s">
        <v>26</v>
      </c>
      <c r="E16" s="139">
        <v>1512429.83</v>
      </c>
      <c r="F16" s="139">
        <v>1284069.55</v>
      </c>
    </row>
    <row r="17" spans="1:6" x14ac:dyDescent="0.25">
      <c r="A17" s="41" t="s">
        <v>27</v>
      </c>
      <c r="B17" s="139">
        <f>SUM(B18:B24)</f>
        <v>375041.62</v>
      </c>
      <c r="C17" s="139">
        <f>SUM(C18:C24)</f>
        <v>616301.85000000009</v>
      </c>
      <c r="D17" s="165" t="s">
        <v>28</v>
      </c>
      <c r="E17" s="139">
        <v>0</v>
      </c>
      <c r="F17" s="139">
        <v>0</v>
      </c>
    </row>
    <row r="18" spans="1:6" x14ac:dyDescent="0.25">
      <c r="A18" s="43" t="s">
        <v>29</v>
      </c>
      <c r="B18" s="140">
        <v>0</v>
      </c>
      <c r="C18" s="140">
        <v>0</v>
      </c>
      <c r="D18" s="165" t="s">
        <v>30</v>
      </c>
      <c r="E18" s="139">
        <v>524702.32999999996</v>
      </c>
      <c r="F18" s="139">
        <v>592631.68999999994</v>
      </c>
    </row>
    <row r="19" spans="1:6" x14ac:dyDescent="0.25">
      <c r="A19" s="43" t="s">
        <v>31</v>
      </c>
      <c r="B19" s="140">
        <v>0</v>
      </c>
      <c r="C19" s="140">
        <v>279591.56</v>
      </c>
      <c r="D19" s="164" t="s">
        <v>32</v>
      </c>
      <c r="E19" s="139">
        <f>SUM(E20:E22)</f>
        <v>0</v>
      </c>
      <c r="F19" s="139">
        <f>SUM(F20:F22)</f>
        <v>0</v>
      </c>
    </row>
    <row r="20" spans="1:6" x14ac:dyDescent="0.25">
      <c r="A20" s="43" t="s">
        <v>33</v>
      </c>
      <c r="B20" s="140">
        <v>18100</v>
      </c>
      <c r="C20" s="140">
        <v>18100</v>
      </c>
      <c r="D20" s="165" t="s">
        <v>34</v>
      </c>
      <c r="E20" s="139">
        <v>0</v>
      </c>
      <c r="F20" s="139">
        <v>0</v>
      </c>
    </row>
    <row r="21" spans="1:6" x14ac:dyDescent="0.25">
      <c r="A21" s="43" t="s">
        <v>35</v>
      </c>
      <c r="B21" s="140">
        <v>7342.53</v>
      </c>
      <c r="C21" s="140">
        <v>6511.2</v>
      </c>
      <c r="D21" s="165" t="s">
        <v>36</v>
      </c>
      <c r="E21" s="139">
        <v>0</v>
      </c>
      <c r="F21" s="139">
        <v>0</v>
      </c>
    </row>
    <row r="22" spans="1:6" x14ac:dyDescent="0.25">
      <c r="A22" s="43" t="s">
        <v>37</v>
      </c>
      <c r="B22" s="140">
        <v>34500</v>
      </c>
      <c r="C22" s="140">
        <v>-5500</v>
      </c>
      <c r="D22" s="165" t="s">
        <v>38</v>
      </c>
      <c r="E22" s="139">
        <v>0</v>
      </c>
      <c r="F22" s="139">
        <v>0</v>
      </c>
    </row>
    <row r="23" spans="1:6" x14ac:dyDescent="0.25">
      <c r="A23" s="43" t="s">
        <v>39</v>
      </c>
      <c r="B23" s="140">
        <v>0</v>
      </c>
      <c r="C23" s="140">
        <v>0</v>
      </c>
      <c r="D23" s="164" t="s">
        <v>40</v>
      </c>
      <c r="E23" s="139">
        <f>E24+E25</f>
        <v>0</v>
      </c>
      <c r="F23" s="139">
        <f>F24+F25</f>
        <v>0</v>
      </c>
    </row>
    <row r="24" spans="1:6" x14ac:dyDescent="0.25">
      <c r="A24" s="43" t="s">
        <v>41</v>
      </c>
      <c r="B24" s="140">
        <v>315099.09000000003</v>
      </c>
      <c r="C24" s="140">
        <v>317599.09000000003</v>
      </c>
      <c r="D24" s="165" t="s">
        <v>42</v>
      </c>
      <c r="E24" s="139">
        <v>0</v>
      </c>
      <c r="F24" s="139">
        <v>0</v>
      </c>
    </row>
    <row r="25" spans="1:6" x14ac:dyDescent="0.25">
      <c r="A25" s="41" t="s">
        <v>43</v>
      </c>
      <c r="B25" s="139">
        <f>SUM(B26:B30)</f>
        <v>3493563.56</v>
      </c>
      <c r="C25" s="139">
        <f>SUM(C26:C30)</f>
        <v>5779310.7999999998</v>
      </c>
      <c r="D25" s="165" t="s">
        <v>44</v>
      </c>
      <c r="E25" s="139">
        <v>0</v>
      </c>
      <c r="F25" s="139">
        <v>0</v>
      </c>
    </row>
    <row r="26" spans="1:6" x14ac:dyDescent="0.25">
      <c r="A26" s="43" t="s">
        <v>45</v>
      </c>
      <c r="B26" s="140">
        <v>0</v>
      </c>
      <c r="C26" s="140">
        <v>0</v>
      </c>
      <c r="D26" s="164" t="s">
        <v>46</v>
      </c>
      <c r="E26" s="139">
        <v>0</v>
      </c>
      <c r="F26" s="139">
        <v>0</v>
      </c>
    </row>
    <row r="27" spans="1:6" x14ac:dyDescent="0.25">
      <c r="A27" s="43" t="s">
        <v>47</v>
      </c>
      <c r="B27" s="140">
        <v>0</v>
      </c>
      <c r="C27" s="140">
        <v>0</v>
      </c>
      <c r="D27" s="164" t="s">
        <v>48</v>
      </c>
      <c r="E27" s="139">
        <f>SUM(E28:E30)</f>
        <v>0</v>
      </c>
      <c r="F27" s="139">
        <f>SUM(F28:F30)</f>
        <v>0</v>
      </c>
    </row>
    <row r="28" spans="1:6" x14ac:dyDescent="0.25">
      <c r="A28" s="43" t="s">
        <v>49</v>
      </c>
      <c r="B28" s="140">
        <v>0</v>
      </c>
      <c r="C28" s="140">
        <v>0</v>
      </c>
      <c r="D28" s="165" t="s">
        <v>50</v>
      </c>
      <c r="E28" s="139">
        <v>0</v>
      </c>
      <c r="F28" s="139">
        <v>0</v>
      </c>
    </row>
    <row r="29" spans="1:6" x14ac:dyDescent="0.25">
      <c r="A29" s="43" t="s">
        <v>51</v>
      </c>
      <c r="B29" s="140">
        <v>3493563.56</v>
      </c>
      <c r="C29" s="140">
        <v>5779310.7999999998</v>
      </c>
      <c r="D29" s="165" t="s">
        <v>52</v>
      </c>
      <c r="E29" s="139">
        <v>0</v>
      </c>
      <c r="F29" s="139">
        <v>0</v>
      </c>
    </row>
    <row r="30" spans="1:6" x14ac:dyDescent="0.25">
      <c r="A30" s="43" t="s">
        <v>53</v>
      </c>
      <c r="B30" s="140">
        <v>0</v>
      </c>
      <c r="C30" s="140">
        <v>0</v>
      </c>
      <c r="D30" s="165" t="s">
        <v>54</v>
      </c>
      <c r="E30" s="139">
        <v>0</v>
      </c>
      <c r="F30" s="139">
        <v>0</v>
      </c>
    </row>
    <row r="31" spans="1:6" x14ac:dyDescent="0.25">
      <c r="A31" s="41" t="s">
        <v>55</v>
      </c>
      <c r="B31" s="139">
        <f>SUM(B32:B36)</f>
        <v>0</v>
      </c>
      <c r="C31" s="139">
        <f>SUM(C32:C36)</f>
        <v>0</v>
      </c>
      <c r="D31" s="164" t="s">
        <v>56</v>
      </c>
      <c r="E31" s="139">
        <f>SUM(E32:E37)</f>
        <v>0</v>
      </c>
      <c r="F31" s="139">
        <f>SUM(F32:F37)</f>
        <v>0</v>
      </c>
    </row>
    <row r="32" spans="1:6" x14ac:dyDescent="0.25">
      <c r="A32" s="43" t="s">
        <v>57</v>
      </c>
      <c r="B32" s="139">
        <v>0</v>
      </c>
      <c r="C32" s="139">
        <v>0</v>
      </c>
      <c r="D32" s="165" t="s">
        <v>58</v>
      </c>
      <c r="E32" s="139">
        <v>0</v>
      </c>
      <c r="F32" s="139">
        <v>0</v>
      </c>
    </row>
    <row r="33" spans="1:6" ht="14.45" customHeight="1" x14ac:dyDescent="0.25">
      <c r="A33" s="43" t="s">
        <v>59</v>
      </c>
      <c r="B33" s="139">
        <v>0</v>
      </c>
      <c r="C33" s="139">
        <v>0</v>
      </c>
      <c r="D33" s="165" t="s">
        <v>60</v>
      </c>
      <c r="E33" s="139">
        <v>0</v>
      </c>
      <c r="F33" s="139">
        <v>0</v>
      </c>
    </row>
    <row r="34" spans="1:6" ht="14.45" customHeight="1" x14ac:dyDescent="0.25">
      <c r="A34" s="43" t="s">
        <v>61</v>
      </c>
      <c r="B34" s="139">
        <v>0</v>
      </c>
      <c r="C34" s="139">
        <v>0</v>
      </c>
      <c r="D34" s="165" t="s">
        <v>62</v>
      </c>
      <c r="E34" s="139">
        <v>0</v>
      </c>
      <c r="F34" s="139">
        <v>0</v>
      </c>
    </row>
    <row r="35" spans="1:6" ht="14.45" customHeight="1" x14ac:dyDescent="0.25">
      <c r="A35" s="43" t="s">
        <v>63</v>
      </c>
      <c r="B35" s="139">
        <v>0</v>
      </c>
      <c r="C35" s="139">
        <v>0</v>
      </c>
      <c r="D35" s="165" t="s">
        <v>64</v>
      </c>
      <c r="E35" s="139">
        <v>0</v>
      </c>
      <c r="F35" s="139">
        <v>0</v>
      </c>
    </row>
    <row r="36" spans="1:6" ht="14.45" customHeight="1" x14ac:dyDescent="0.25">
      <c r="A36" s="43" t="s">
        <v>65</v>
      </c>
      <c r="B36" s="139">
        <v>0</v>
      </c>
      <c r="C36" s="139">
        <v>0</v>
      </c>
      <c r="D36" s="165" t="s">
        <v>66</v>
      </c>
      <c r="E36" s="139">
        <v>0</v>
      </c>
      <c r="F36" s="139">
        <v>0</v>
      </c>
    </row>
    <row r="37" spans="1:6" ht="14.45" customHeight="1" x14ac:dyDescent="0.25">
      <c r="A37" s="41" t="s">
        <v>67</v>
      </c>
      <c r="B37" s="139">
        <v>0</v>
      </c>
      <c r="C37" s="139">
        <v>0</v>
      </c>
      <c r="D37" s="165" t="s">
        <v>68</v>
      </c>
      <c r="E37" s="139">
        <v>0</v>
      </c>
      <c r="F37" s="139">
        <v>0</v>
      </c>
    </row>
    <row r="38" spans="1:6" x14ac:dyDescent="0.25">
      <c r="A38" s="41" t="s">
        <v>69</v>
      </c>
      <c r="B38" s="139">
        <f>SUM(B39:B40)</f>
        <v>0</v>
      </c>
      <c r="C38" s="139">
        <f>SUM(C39:C40)</f>
        <v>0</v>
      </c>
      <c r="D38" s="164" t="s">
        <v>70</v>
      </c>
      <c r="E38" s="139">
        <f>SUM(E39:E41)</f>
        <v>0</v>
      </c>
      <c r="F38" s="139">
        <f>SUM(F39:F41)</f>
        <v>0</v>
      </c>
    </row>
    <row r="39" spans="1:6" x14ac:dyDescent="0.25">
      <c r="A39" s="43" t="s">
        <v>71</v>
      </c>
      <c r="B39" s="139">
        <v>0</v>
      </c>
      <c r="C39" s="139">
        <v>0</v>
      </c>
      <c r="D39" s="165" t="s">
        <v>72</v>
      </c>
      <c r="E39" s="139">
        <v>0</v>
      </c>
      <c r="F39" s="139">
        <v>0</v>
      </c>
    </row>
    <row r="40" spans="1:6" x14ac:dyDescent="0.25">
      <c r="A40" s="43" t="s">
        <v>73</v>
      </c>
      <c r="B40" s="139">
        <v>0</v>
      </c>
      <c r="C40" s="139">
        <v>0</v>
      </c>
      <c r="D40" s="165" t="s">
        <v>74</v>
      </c>
      <c r="E40" s="139">
        <v>0</v>
      </c>
      <c r="F40" s="139">
        <v>0</v>
      </c>
    </row>
    <row r="41" spans="1:6" x14ac:dyDescent="0.25">
      <c r="A41" s="41" t="s">
        <v>75</v>
      </c>
      <c r="B41" s="139">
        <f>SUM(B42:B45)</f>
        <v>0</v>
      </c>
      <c r="C41" s="139">
        <f>SUM(C42:C45)</f>
        <v>0</v>
      </c>
      <c r="D41" s="165" t="s">
        <v>76</v>
      </c>
      <c r="E41" s="139">
        <v>0</v>
      </c>
      <c r="F41" s="139">
        <v>0</v>
      </c>
    </row>
    <row r="42" spans="1:6" x14ac:dyDescent="0.25">
      <c r="A42" s="43" t="s">
        <v>77</v>
      </c>
      <c r="B42" s="139">
        <v>0</v>
      </c>
      <c r="C42" s="139">
        <v>0</v>
      </c>
      <c r="D42" s="164" t="s">
        <v>78</v>
      </c>
      <c r="E42" s="139">
        <f>SUM(E43:E45)</f>
        <v>0</v>
      </c>
      <c r="F42" s="139">
        <f>SUM(F43:F45)</f>
        <v>0</v>
      </c>
    </row>
    <row r="43" spans="1:6" x14ac:dyDescent="0.25">
      <c r="A43" s="43" t="s">
        <v>79</v>
      </c>
      <c r="B43" s="139">
        <v>0</v>
      </c>
      <c r="C43" s="139">
        <v>0</v>
      </c>
      <c r="D43" s="165" t="s">
        <v>80</v>
      </c>
      <c r="E43" s="139">
        <v>0</v>
      </c>
      <c r="F43" s="139">
        <v>0</v>
      </c>
    </row>
    <row r="44" spans="1:6" x14ac:dyDescent="0.25">
      <c r="A44" s="43" t="s">
        <v>81</v>
      </c>
      <c r="B44" s="139">
        <v>0</v>
      </c>
      <c r="C44" s="139">
        <v>0</v>
      </c>
      <c r="D44" s="165" t="s">
        <v>82</v>
      </c>
      <c r="E44" s="139">
        <v>0</v>
      </c>
      <c r="F44" s="139">
        <v>0</v>
      </c>
    </row>
    <row r="45" spans="1:6" x14ac:dyDescent="0.25">
      <c r="A45" s="43" t="s">
        <v>83</v>
      </c>
      <c r="B45" s="139">
        <v>0</v>
      </c>
      <c r="C45" s="139">
        <v>0</v>
      </c>
      <c r="D45" s="165" t="s">
        <v>84</v>
      </c>
      <c r="E45" s="139">
        <v>0</v>
      </c>
      <c r="F45" s="139">
        <v>0</v>
      </c>
    </row>
    <row r="46" spans="1:6" x14ac:dyDescent="0.25">
      <c r="A46" s="40"/>
      <c r="B46" s="166"/>
      <c r="C46" s="166"/>
      <c r="D46" s="162"/>
      <c r="E46" s="166"/>
      <c r="F46" s="166"/>
    </row>
    <row r="47" spans="1:6" x14ac:dyDescent="0.25">
      <c r="A47" s="3" t="s">
        <v>85</v>
      </c>
      <c r="B47" s="167">
        <f>B9+B17+B25+B31+B37+B38+B41</f>
        <v>90455912.24000001</v>
      </c>
      <c r="C47" s="167">
        <f>C9+C17+C25+C31+C37+C38+C41</f>
        <v>48713711.729999997</v>
      </c>
      <c r="D47" s="163" t="s">
        <v>86</v>
      </c>
      <c r="E47" s="167">
        <f>E9+E19+E23+E26+E27+E31+E38+E42</f>
        <v>10086998</v>
      </c>
      <c r="F47" s="167">
        <f>F9+F19+F23+F26+F27+F31+F38+F42</f>
        <v>11954349.479999999</v>
      </c>
    </row>
    <row r="48" spans="1:6" x14ac:dyDescent="0.25">
      <c r="A48" s="40"/>
      <c r="B48" s="166"/>
      <c r="C48" s="166"/>
      <c r="D48" s="162"/>
      <c r="E48" s="166"/>
      <c r="F48" s="166"/>
    </row>
    <row r="49" spans="1:6" x14ac:dyDescent="0.25">
      <c r="A49" s="2" t="s">
        <v>87</v>
      </c>
      <c r="B49" s="166"/>
      <c r="C49" s="166"/>
      <c r="D49" s="163" t="s">
        <v>88</v>
      </c>
      <c r="E49" s="166"/>
      <c r="F49" s="166"/>
    </row>
    <row r="50" spans="1:6" x14ac:dyDescent="0.25">
      <c r="A50" s="41" t="s">
        <v>89</v>
      </c>
      <c r="B50" s="140">
        <v>0</v>
      </c>
      <c r="C50" s="140">
        <v>0</v>
      </c>
      <c r="D50" s="164" t="s">
        <v>90</v>
      </c>
      <c r="E50" s="139">
        <v>0</v>
      </c>
      <c r="F50" s="139">
        <v>0</v>
      </c>
    </row>
    <row r="51" spans="1:6" x14ac:dyDescent="0.25">
      <c r="A51" s="41" t="s">
        <v>91</v>
      </c>
      <c r="B51" s="140">
        <v>0</v>
      </c>
      <c r="C51" s="140">
        <v>0</v>
      </c>
      <c r="D51" s="164" t="s">
        <v>92</v>
      </c>
      <c r="E51" s="139">
        <v>0</v>
      </c>
      <c r="F51" s="139">
        <v>0</v>
      </c>
    </row>
    <row r="52" spans="1:6" x14ac:dyDescent="0.25">
      <c r="A52" s="41" t="s">
        <v>93</v>
      </c>
      <c r="B52" s="140">
        <v>161299859.75</v>
      </c>
      <c r="C52" s="140">
        <v>155786968.36000001</v>
      </c>
      <c r="D52" s="164" t="s">
        <v>94</v>
      </c>
      <c r="E52" s="139">
        <v>0</v>
      </c>
      <c r="F52" s="139">
        <v>0</v>
      </c>
    </row>
    <row r="53" spans="1:6" x14ac:dyDescent="0.25">
      <c r="A53" s="41" t="s">
        <v>95</v>
      </c>
      <c r="B53" s="140">
        <v>60090417.530000001</v>
      </c>
      <c r="C53" s="140">
        <v>59972233.539999999</v>
      </c>
      <c r="D53" s="164" t="s">
        <v>96</v>
      </c>
      <c r="E53" s="139">
        <v>0</v>
      </c>
      <c r="F53" s="139">
        <v>0</v>
      </c>
    </row>
    <row r="54" spans="1:6" x14ac:dyDescent="0.25">
      <c r="A54" s="41" t="s">
        <v>97</v>
      </c>
      <c r="B54" s="140">
        <v>5640189.46</v>
      </c>
      <c r="C54" s="140">
        <v>5640189.46</v>
      </c>
      <c r="D54" s="164" t="s">
        <v>98</v>
      </c>
      <c r="E54" s="139">
        <v>0</v>
      </c>
      <c r="F54" s="139">
        <v>0</v>
      </c>
    </row>
    <row r="55" spans="1:6" x14ac:dyDescent="0.25">
      <c r="A55" s="41" t="s">
        <v>99</v>
      </c>
      <c r="B55" s="140">
        <v>-70592957.049999997</v>
      </c>
      <c r="C55" s="140">
        <v>-70592957.049999997</v>
      </c>
      <c r="D55" s="168" t="s">
        <v>100</v>
      </c>
      <c r="E55" s="139">
        <v>0</v>
      </c>
      <c r="F55" s="139">
        <v>0</v>
      </c>
    </row>
    <row r="56" spans="1:6" x14ac:dyDescent="0.25">
      <c r="A56" s="41" t="s">
        <v>101</v>
      </c>
      <c r="B56" s="140">
        <v>745601.53</v>
      </c>
      <c r="C56" s="140">
        <v>745601.53</v>
      </c>
      <c r="D56" s="162"/>
      <c r="E56" s="166"/>
      <c r="F56" s="166"/>
    </row>
    <row r="57" spans="1:6" x14ac:dyDescent="0.25">
      <c r="A57" s="41" t="s">
        <v>102</v>
      </c>
      <c r="B57" s="140">
        <v>0</v>
      </c>
      <c r="C57" s="140">
        <v>0</v>
      </c>
      <c r="D57" s="163" t="s">
        <v>103</v>
      </c>
      <c r="E57" s="167">
        <f>SUM(E50:E55)</f>
        <v>0</v>
      </c>
      <c r="F57" s="167">
        <f>SUM(F50:F55)</f>
        <v>0</v>
      </c>
    </row>
    <row r="58" spans="1:6" x14ac:dyDescent="0.25">
      <c r="A58" s="41" t="s">
        <v>104</v>
      </c>
      <c r="B58" s="140">
        <v>0</v>
      </c>
      <c r="C58" s="140">
        <v>0</v>
      </c>
      <c r="D58" s="162"/>
      <c r="E58" s="166"/>
      <c r="F58" s="166"/>
    </row>
    <row r="59" spans="1:6" x14ac:dyDescent="0.25">
      <c r="A59" s="40"/>
      <c r="B59" s="166"/>
      <c r="C59" s="166"/>
      <c r="D59" s="163" t="s">
        <v>105</v>
      </c>
      <c r="E59" s="167">
        <f>E47+E57</f>
        <v>10086998</v>
      </c>
      <c r="F59" s="167">
        <f>F47+F57</f>
        <v>11954349.479999999</v>
      </c>
    </row>
    <row r="60" spans="1:6" x14ac:dyDescent="0.25">
      <c r="A60" s="3" t="s">
        <v>106</v>
      </c>
      <c r="B60" s="167">
        <f>SUM(B50:B58)</f>
        <v>157183111.22</v>
      </c>
      <c r="C60" s="167">
        <f>SUM(C50:C58)</f>
        <v>151552035.84</v>
      </c>
      <c r="D60" s="162"/>
      <c r="E60" s="166"/>
      <c r="F60" s="166"/>
    </row>
    <row r="61" spans="1:6" x14ac:dyDescent="0.25">
      <c r="A61" s="40"/>
      <c r="B61" s="166"/>
      <c r="C61" s="166"/>
      <c r="D61" s="169" t="s">
        <v>107</v>
      </c>
      <c r="E61" s="166"/>
      <c r="F61" s="166"/>
    </row>
    <row r="62" spans="1:6" x14ac:dyDescent="0.25">
      <c r="A62" s="3" t="s">
        <v>108</v>
      </c>
      <c r="B62" s="167">
        <f>SUM(B47+B60)</f>
        <v>247639023.46000001</v>
      </c>
      <c r="C62" s="167">
        <f>SUM(C47+C60)</f>
        <v>200265747.56999999</v>
      </c>
      <c r="D62" s="162"/>
      <c r="E62" s="166"/>
      <c r="F62" s="166"/>
    </row>
    <row r="63" spans="1:6" x14ac:dyDescent="0.25">
      <c r="A63" s="40"/>
      <c r="B63" s="162"/>
      <c r="C63" s="162"/>
      <c r="D63" s="170" t="s">
        <v>109</v>
      </c>
      <c r="E63" s="139">
        <f>SUM(E64:E66)</f>
        <v>96911468.189999998</v>
      </c>
      <c r="F63" s="139">
        <f>SUM(F64:F66)</f>
        <v>96911468.189999998</v>
      </c>
    </row>
    <row r="64" spans="1:6" x14ac:dyDescent="0.25">
      <c r="A64" s="40"/>
      <c r="B64" s="162"/>
      <c r="C64" s="162"/>
      <c r="D64" s="164" t="s">
        <v>110</v>
      </c>
      <c r="E64" s="139">
        <v>82188557.620000005</v>
      </c>
      <c r="F64" s="139">
        <v>82188557.620000005</v>
      </c>
    </row>
    <row r="65" spans="1:6" x14ac:dyDescent="0.25">
      <c r="A65" s="40"/>
      <c r="B65" s="162"/>
      <c r="C65" s="162"/>
      <c r="D65" s="168" t="s">
        <v>111</v>
      </c>
      <c r="E65" s="139">
        <v>14722910.57</v>
      </c>
      <c r="F65" s="139">
        <v>14722910.57</v>
      </c>
    </row>
    <row r="66" spans="1:6" x14ac:dyDescent="0.25">
      <c r="A66" s="40"/>
      <c r="B66" s="162"/>
      <c r="C66" s="162"/>
      <c r="D66" s="164" t="s">
        <v>112</v>
      </c>
      <c r="E66" s="139">
        <v>0</v>
      </c>
      <c r="F66" s="139">
        <v>0</v>
      </c>
    </row>
    <row r="67" spans="1:6" x14ac:dyDescent="0.25">
      <c r="A67" s="40"/>
      <c r="B67" s="162"/>
      <c r="C67" s="162"/>
      <c r="D67" s="162"/>
      <c r="E67" s="166"/>
      <c r="F67" s="166"/>
    </row>
    <row r="68" spans="1:6" x14ac:dyDescent="0.25">
      <c r="A68" s="40"/>
      <c r="B68" s="162"/>
      <c r="C68" s="162"/>
      <c r="D68" s="170" t="s">
        <v>113</v>
      </c>
      <c r="E68" s="139">
        <f>SUM(E69:E73)</f>
        <v>140640560.27000001</v>
      </c>
      <c r="F68" s="139">
        <f>SUM(F69:F73)</f>
        <v>91399932.899999991</v>
      </c>
    </row>
    <row r="69" spans="1:6" x14ac:dyDescent="0.25">
      <c r="A69" s="46"/>
      <c r="B69" s="162"/>
      <c r="C69" s="162"/>
      <c r="D69" s="164" t="s">
        <v>114</v>
      </c>
      <c r="E69" s="140">
        <v>49649434.43</v>
      </c>
      <c r="F69" s="140">
        <v>-84675072.640000001</v>
      </c>
    </row>
    <row r="70" spans="1:6" x14ac:dyDescent="0.25">
      <c r="A70" s="46"/>
      <c r="B70" s="162"/>
      <c r="C70" s="162"/>
      <c r="D70" s="164" t="s">
        <v>115</v>
      </c>
      <c r="E70" s="140">
        <v>92002125.840000004</v>
      </c>
      <c r="F70" s="140">
        <v>177086005.53999999</v>
      </c>
    </row>
    <row r="71" spans="1:6" x14ac:dyDescent="0.25">
      <c r="A71" s="46"/>
      <c r="B71" s="162"/>
      <c r="C71" s="162"/>
      <c r="D71" s="164" t="s">
        <v>116</v>
      </c>
      <c r="E71" s="140">
        <v>-1011000</v>
      </c>
      <c r="F71" s="140">
        <v>-1011000</v>
      </c>
    </row>
    <row r="72" spans="1:6" x14ac:dyDescent="0.25">
      <c r="A72" s="46"/>
      <c r="B72" s="162"/>
      <c r="C72" s="162"/>
      <c r="D72" s="164" t="s">
        <v>117</v>
      </c>
      <c r="E72" s="140">
        <v>0</v>
      </c>
      <c r="F72" s="140">
        <v>0</v>
      </c>
    </row>
    <row r="73" spans="1:6" x14ac:dyDescent="0.25">
      <c r="A73" s="46"/>
      <c r="B73" s="162"/>
      <c r="C73" s="162"/>
      <c r="D73" s="164" t="s">
        <v>118</v>
      </c>
      <c r="E73" s="140">
        <v>0</v>
      </c>
      <c r="F73" s="140">
        <v>0</v>
      </c>
    </row>
    <row r="74" spans="1:6" x14ac:dyDescent="0.25">
      <c r="A74" s="46"/>
      <c r="B74" s="162"/>
      <c r="C74" s="162"/>
      <c r="D74" s="162"/>
      <c r="E74" s="166"/>
      <c r="F74" s="166"/>
    </row>
    <row r="75" spans="1:6" x14ac:dyDescent="0.25">
      <c r="A75" s="46"/>
      <c r="B75" s="162"/>
      <c r="C75" s="162"/>
      <c r="D75" s="170" t="s">
        <v>119</v>
      </c>
      <c r="E75" s="139">
        <f>E76+E77</f>
        <v>0</v>
      </c>
      <c r="F75" s="139">
        <f>F76+F77</f>
        <v>0</v>
      </c>
    </row>
    <row r="76" spans="1:6" x14ac:dyDescent="0.25">
      <c r="A76" s="46"/>
      <c r="B76" s="162"/>
      <c r="C76" s="162"/>
      <c r="D76" s="164" t="s">
        <v>120</v>
      </c>
      <c r="E76" s="139">
        <v>0</v>
      </c>
      <c r="F76" s="139">
        <v>0</v>
      </c>
    </row>
    <row r="77" spans="1:6" x14ac:dyDescent="0.25">
      <c r="A77" s="46"/>
      <c r="B77" s="162"/>
      <c r="C77" s="162"/>
      <c r="D77" s="164" t="s">
        <v>121</v>
      </c>
      <c r="E77" s="139">
        <v>0</v>
      </c>
      <c r="F77" s="139">
        <v>0</v>
      </c>
    </row>
    <row r="78" spans="1:6" x14ac:dyDescent="0.25">
      <c r="A78" s="46"/>
      <c r="B78" s="162"/>
      <c r="C78" s="162"/>
      <c r="D78" s="162"/>
      <c r="E78" s="166"/>
      <c r="F78" s="166"/>
    </row>
    <row r="79" spans="1:6" x14ac:dyDescent="0.25">
      <c r="A79" s="46"/>
      <c r="B79" s="162"/>
      <c r="C79" s="162"/>
      <c r="D79" s="163" t="s">
        <v>122</v>
      </c>
      <c r="E79" s="167">
        <f>E63+E68+E75</f>
        <v>237552028.46000001</v>
      </c>
      <c r="F79" s="167">
        <f>F63+F68+F75</f>
        <v>188311401.08999997</v>
      </c>
    </row>
    <row r="80" spans="1:6" x14ac:dyDescent="0.25">
      <c r="A80" s="46"/>
      <c r="B80" s="162"/>
      <c r="C80" s="162"/>
      <c r="D80" s="162"/>
      <c r="E80" s="166"/>
      <c r="F80" s="166"/>
    </row>
    <row r="81" spans="1:6" x14ac:dyDescent="0.25">
      <c r="A81" s="46"/>
      <c r="B81" s="162"/>
      <c r="C81" s="162"/>
      <c r="D81" s="163" t="s">
        <v>123</v>
      </c>
      <c r="E81" s="167">
        <f>E59+E79</f>
        <v>247639026.46000001</v>
      </c>
      <c r="F81" s="167">
        <f>F59+F79</f>
        <v>200265750.56999996</v>
      </c>
    </row>
    <row r="82" spans="1:6" x14ac:dyDescent="0.25">
      <c r="A82" s="47"/>
      <c r="B82" s="171"/>
      <c r="C82" s="171"/>
      <c r="D82" s="171"/>
      <c r="E82" s="172"/>
      <c r="F82" s="172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B59:C62 E9:F45 B9:C9 B17:C17 B25:C25 B31:C49 E50:F68 E74:F8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E39:F63 F38 B17:C17 B25:C25 B59:C62 E19:F37 E67:F68 E74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Normal="100" workbookViewId="0">
      <selection activeCell="C14" sqref="C1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8" t="s">
        <v>445</v>
      </c>
      <c r="B1" s="194"/>
      <c r="C1" s="194"/>
      <c r="D1" s="194"/>
      <c r="E1" s="194"/>
      <c r="F1" s="194"/>
      <c r="G1" s="195"/>
    </row>
    <row r="2" spans="1:7" x14ac:dyDescent="0.25">
      <c r="A2" s="196" t="str">
        <f>'[2]Formato 1'!A2</f>
        <v>MUNICIPIO DE URIANGATO GTO</v>
      </c>
      <c r="B2" s="197"/>
      <c r="C2" s="197"/>
      <c r="D2" s="197"/>
      <c r="E2" s="197"/>
      <c r="F2" s="197"/>
      <c r="G2" s="198"/>
    </row>
    <row r="3" spans="1:7" x14ac:dyDescent="0.25">
      <c r="A3" s="199" t="s">
        <v>446</v>
      </c>
      <c r="B3" s="200"/>
      <c r="C3" s="200"/>
      <c r="D3" s="200"/>
      <c r="E3" s="200"/>
      <c r="F3" s="200"/>
      <c r="G3" s="201"/>
    </row>
    <row r="4" spans="1:7" x14ac:dyDescent="0.25">
      <c r="A4" s="199" t="s">
        <v>2</v>
      </c>
      <c r="B4" s="200"/>
      <c r="C4" s="200"/>
      <c r="D4" s="200"/>
      <c r="E4" s="200"/>
      <c r="F4" s="200"/>
      <c r="G4" s="201"/>
    </row>
    <row r="5" spans="1:7" x14ac:dyDescent="0.25">
      <c r="A5" s="202" t="s">
        <v>447</v>
      </c>
      <c r="B5" s="203"/>
      <c r="C5" s="203"/>
      <c r="D5" s="203"/>
      <c r="E5" s="203"/>
      <c r="F5" s="203"/>
      <c r="G5" s="204"/>
    </row>
    <row r="6" spans="1:7" ht="30" x14ac:dyDescent="0.25">
      <c r="A6" s="118" t="s">
        <v>448</v>
      </c>
      <c r="B6" s="7" t="s">
        <v>623</v>
      </c>
      <c r="C6" s="28" t="s">
        <v>624</v>
      </c>
      <c r="D6" s="28" t="s">
        <v>449</v>
      </c>
      <c r="E6" s="28" t="s">
        <v>450</v>
      </c>
      <c r="F6" s="28" t="s">
        <v>451</v>
      </c>
      <c r="G6" s="28" t="s">
        <v>452</v>
      </c>
    </row>
    <row r="7" spans="1:7" ht="15.75" customHeight="1" x14ac:dyDescent="0.25">
      <c r="A7" s="21" t="s">
        <v>453</v>
      </c>
      <c r="B7" s="101">
        <f>SUM(B8:B19)</f>
        <v>202306550.64000002</v>
      </c>
      <c r="C7" s="101">
        <f t="shared" ref="C7:G7" si="0">SUM(C8:C19)</f>
        <v>210398812.66560003</v>
      </c>
      <c r="D7" s="101">
        <f t="shared" si="0"/>
        <v>0</v>
      </c>
      <c r="E7" s="101">
        <f t="shared" si="0"/>
        <v>0</v>
      </c>
      <c r="F7" s="101">
        <f t="shared" si="0"/>
        <v>0</v>
      </c>
      <c r="G7" s="101">
        <f t="shared" si="0"/>
        <v>0</v>
      </c>
    </row>
    <row r="8" spans="1:7" x14ac:dyDescent="0.25">
      <c r="A8" s="50" t="s">
        <v>454</v>
      </c>
      <c r="B8" s="154">
        <v>28336268.559999999</v>
      </c>
      <c r="C8" s="67">
        <v>29469719.3024</v>
      </c>
      <c r="D8" s="67">
        <v>0</v>
      </c>
      <c r="E8" s="67">
        <v>0</v>
      </c>
      <c r="F8" s="67">
        <v>0</v>
      </c>
      <c r="G8" s="67">
        <v>0</v>
      </c>
    </row>
    <row r="9" spans="1:7" ht="15.75" customHeight="1" x14ac:dyDescent="0.25">
      <c r="A9" s="50" t="s">
        <v>455</v>
      </c>
      <c r="B9" s="154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</row>
    <row r="10" spans="1:7" x14ac:dyDescent="0.25">
      <c r="A10" s="50" t="s">
        <v>456</v>
      </c>
      <c r="B10" s="154">
        <v>710543.93</v>
      </c>
      <c r="C10" s="67">
        <v>738965.68720000004</v>
      </c>
      <c r="D10" s="67">
        <v>0</v>
      </c>
      <c r="E10" s="67">
        <v>0</v>
      </c>
      <c r="F10" s="67">
        <v>0</v>
      </c>
      <c r="G10" s="67">
        <v>0</v>
      </c>
    </row>
    <row r="11" spans="1:7" x14ac:dyDescent="0.25">
      <c r="A11" s="50" t="s">
        <v>457</v>
      </c>
      <c r="B11" s="154">
        <v>22347567.91</v>
      </c>
      <c r="C11" s="67">
        <v>23241470.626400001</v>
      </c>
      <c r="D11" s="67">
        <v>0</v>
      </c>
      <c r="E11" s="67">
        <v>0</v>
      </c>
      <c r="F11" s="67">
        <v>0</v>
      </c>
      <c r="G11" s="67">
        <v>0</v>
      </c>
    </row>
    <row r="12" spans="1:7" x14ac:dyDescent="0.25">
      <c r="A12" s="50" t="s">
        <v>458</v>
      </c>
      <c r="B12" s="154">
        <v>2894751.41</v>
      </c>
      <c r="C12" s="67">
        <v>3010541.4664000003</v>
      </c>
      <c r="D12" s="67">
        <v>0</v>
      </c>
      <c r="E12" s="67">
        <v>0</v>
      </c>
      <c r="F12" s="67">
        <v>0</v>
      </c>
      <c r="G12" s="67">
        <v>0</v>
      </c>
    </row>
    <row r="13" spans="1:7" x14ac:dyDescent="0.25">
      <c r="A13" s="50" t="s">
        <v>459</v>
      </c>
      <c r="B13" s="154">
        <v>1781006.19</v>
      </c>
      <c r="C13" s="67">
        <v>1852246.4375999998</v>
      </c>
      <c r="D13" s="67">
        <v>0</v>
      </c>
      <c r="E13" s="67">
        <v>0</v>
      </c>
      <c r="F13" s="67">
        <v>0</v>
      </c>
      <c r="G13" s="67">
        <v>0</v>
      </c>
    </row>
    <row r="14" spans="1:7" x14ac:dyDescent="0.25">
      <c r="A14" s="51" t="s">
        <v>460</v>
      </c>
      <c r="B14" s="154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</row>
    <row r="15" spans="1:7" x14ac:dyDescent="0.25">
      <c r="A15" s="50" t="s">
        <v>461</v>
      </c>
      <c r="B15" s="154">
        <v>145864047.27000001</v>
      </c>
      <c r="C15" s="67">
        <v>151698609.16080001</v>
      </c>
      <c r="D15" s="67">
        <v>0</v>
      </c>
      <c r="E15" s="67">
        <v>0</v>
      </c>
      <c r="F15" s="67">
        <v>0</v>
      </c>
      <c r="G15" s="67">
        <v>0</v>
      </c>
    </row>
    <row r="16" spans="1:7" x14ac:dyDescent="0.25">
      <c r="A16" s="50" t="s">
        <v>462</v>
      </c>
      <c r="B16" s="153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</row>
    <row r="17" spans="1:7" x14ac:dyDescent="0.25">
      <c r="A17" s="50" t="s">
        <v>463</v>
      </c>
      <c r="B17" s="154">
        <v>372365.37</v>
      </c>
      <c r="C17" s="67">
        <v>387259.98479999998</v>
      </c>
      <c r="D17" s="67">
        <v>0</v>
      </c>
      <c r="E17" s="67">
        <v>0</v>
      </c>
      <c r="F17" s="67">
        <v>0</v>
      </c>
      <c r="G17" s="67">
        <v>0</v>
      </c>
    </row>
    <row r="18" spans="1:7" x14ac:dyDescent="0.25">
      <c r="A18" s="50" t="s">
        <v>464</v>
      </c>
      <c r="B18" s="153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</row>
    <row r="19" spans="1:7" x14ac:dyDescent="0.25">
      <c r="A19" s="80" t="s">
        <v>465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</row>
    <row r="20" spans="1:7" x14ac:dyDescent="0.25">
      <c r="A20" s="50" t="s">
        <v>466</v>
      </c>
      <c r="B20" s="67"/>
      <c r="C20" s="67"/>
      <c r="D20" s="67"/>
      <c r="E20" s="67"/>
      <c r="F20" s="67"/>
      <c r="G20" s="67"/>
    </row>
    <row r="21" spans="1:7" x14ac:dyDescent="0.25">
      <c r="A21" s="3" t="s">
        <v>467</v>
      </c>
      <c r="B21" s="101">
        <f>SUM(B22:B26)</f>
        <v>76832757.549999997</v>
      </c>
      <c r="C21" s="101">
        <f t="shared" ref="C21:G21" si="1">SUM(C22:C26)</f>
        <v>79906067.851999998</v>
      </c>
      <c r="D21" s="101">
        <f t="shared" si="1"/>
        <v>0</v>
      </c>
      <c r="E21" s="101">
        <f t="shared" si="1"/>
        <v>0</v>
      </c>
      <c r="F21" s="101">
        <f t="shared" si="1"/>
        <v>0</v>
      </c>
      <c r="G21" s="101">
        <f t="shared" si="1"/>
        <v>0</v>
      </c>
    </row>
    <row r="22" spans="1:7" x14ac:dyDescent="0.25">
      <c r="A22" s="50" t="s">
        <v>468</v>
      </c>
      <c r="B22" s="68">
        <v>76832757.549999997</v>
      </c>
      <c r="C22" s="68">
        <v>79906067.851999998</v>
      </c>
      <c r="D22" s="68">
        <v>0</v>
      </c>
      <c r="E22" s="68">
        <v>0</v>
      </c>
      <c r="F22" s="68">
        <v>0</v>
      </c>
      <c r="G22" s="68">
        <v>0</v>
      </c>
    </row>
    <row r="23" spans="1:7" x14ac:dyDescent="0.25">
      <c r="A23" s="50" t="s">
        <v>469</v>
      </c>
      <c r="B23" s="68">
        <v>0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</row>
    <row r="24" spans="1:7" x14ac:dyDescent="0.25">
      <c r="A24" s="50" t="s">
        <v>470</v>
      </c>
      <c r="B24" s="68">
        <v>0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</row>
    <row r="25" spans="1:7" ht="30" x14ac:dyDescent="0.25">
      <c r="A25" s="51" t="s">
        <v>471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</row>
    <row r="26" spans="1:7" x14ac:dyDescent="0.25">
      <c r="A26" s="51" t="s">
        <v>472</v>
      </c>
      <c r="B26" s="68">
        <v>0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</row>
    <row r="27" spans="1:7" x14ac:dyDescent="0.25">
      <c r="A27" s="69" t="s">
        <v>466</v>
      </c>
      <c r="B27" s="68"/>
      <c r="C27" s="68"/>
      <c r="D27" s="68"/>
      <c r="E27" s="68"/>
      <c r="F27" s="68"/>
      <c r="G27" s="68"/>
    </row>
    <row r="28" spans="1:7" x14ac:dyDescent="0.25">
      <c r="A28" s="3" t="s">
        <v>473</v>
      </c>
      <c r="B28" s="101">
        <f>SUM(B29)</f>
        <v>0</v>
      </c>
      <c r="C28" s="101">
        <f t="shared" ref="C28:G28" si="2">SUM(C29)</f>
        <v>0</v>
      </c>
      <c r="D28" s="101">
        <f t="shared" si="2"/>
        <v>0</v>
      </c>
      <c r="E28" s="101">
        <f t="shared" si="2"/>
        <v>0</v>
      </c>
      <c r="F28" s="101">
        <f t="shared" si="2"/>
        <v>0</v>
      </c>
      <c r="G28" s="101">
        <f t="shared" si="2"/>
        <v>0</v>
      </c>
    </row>
    <row r="29" spans="1:7" x14ac:dyDescent="0.25">
      <c r="A29" s="50" t="s">
        <v>474</v>
      </c>
      <c r="B29" s="68">
        <v>0</v>
      </c>
      <c r="C29" s="68">
        <v>0</v>
      </c>
      <c r="D29" s="68">
        <v>0</v>
      </c>
      <c r="E29" s="68">
        <v>0</v>
      </c>
      <c r="F29" s="68">
        <v>0</v>
      </c>
      <c r="G29" s="68">
        <v>0</v>
      </c>
    </row>
    <row r="30" spans="1:7" x14ac:dyDescent="0.25">
      <c r="A30" s="40" t="s">
        <v>466</v>
      </c>
      <c r="B30" s="70"/>
      <c r="C30" s="70"/>
      <c r="D30" s="70"/>
      <c r="E30" s="70"/>
      <c r="F30" s="70"/>
      <c r="G30" s="70"/>
    </row>
    <row r="31" spans="1:7" ht="14.45" customHeight="1" x14ac:dyDescent="0.25">
      <c r="A31" s="3" t="s">
        <v>475</v>
      </c>
      <c r="B31" s="101">
        <f>B21+B7+B28</f>
        <v>279139308.19</v>
      </c>
      <c r="C31" s="101">
        <f t="shared" ref="C31:G31" si="3">C21+C7+C28</f>
        <v>290304880.51760006</v>
      </c>
      <c r="D31" s="101">
        <f t="shared" si="3"/>
        <v>0</v>
      </c>
      <c r="E31" s="101">
        <f t="shared" si="3"/>
        <v>0</v>
      </c>
      <c r="F31" s="101">
        <f t="shared" si="3"/>
        <v>0</v>
      </c>
      <c r="G31" s="101">
        <f t="shared" si="3"/>
        <v>0</v>
      </c>
    </row>
    <row r="32" spans="1:7" ht="14.45" customHeight="1" x14ac:dyDescent="0.25">
      <c r="A32" s="40"/>
      <c r="B32" s="120"/>
      <c r="C32" s="120"/>
      <c r="D32" s="120"/>
      <c r="E32" s="120"/>
      <c r="F32" s="120"/>
      <c r="G32" s="120"/>
    </row>
    <row r="33" spans="1:7" x14ac:dyDescent="0.25">
      <c r="A33" s="123" t="s">
        <v>297</v>
      </c>
      <c r="B33" s="46"/>
      <c r="C33" s="46"/>
      <c r="D33" s="46"/>
      <c r="E33" s="46"/>
      <c r="F33" s="46"/>
      <c r="G33" s="46"/>
    </row>
    <row r="34" spans="1:7" ht="30" x14ac:dyDescent="0.25">
      <c r="A34" s="121" t="s">
        <v>476</v>
      </c>
      <c r="B34" s="79">
        <v>0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</row>
    <row r="35" spans="1:7" ht="30" x14ac:dyDescent="0.25">
      <c r="A35" s="121" t="s">
        <v>299</v>
      </c>
      <c r="B35" s="79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</row>
    <row r="36" spans="1:7" x14ac:dyDescent="0.25">
      <c r="A36" s="123" t="s">
        <v>477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16 D8:G15 B20:G21 D17:G17 B23:G31 D22:G22 D16:G16 B18:B19 D18:G19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A17" sqref="A1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8" t="s">
        <v>478</v>
      </c>
      <c r="B1" s="194"/>
      <c r="C1" s="194"/>
      <c r="D1" s="194"/>
      <c r="E1" s="194"/>
      <c r="F1" s="194"/>
      <c r="G1" s="195"/>
    </row>
    <row r="2" spans="1:7" x14ac:dyDescent="0.25">
      <c r="A2" s="196" t="str">
        <f>'Formato 1'!A2</f>
        <v xml:space="preserve"> Municipio de Uriangato Gto.</v>
      </c>
      <c r="B2" s="197"/>
      <c r="C2" s="197"/>
      <c r="D2" s="197"/>
      <c r="E2" s="197"/>
      <c r="F2" s="197"/>
      <c r="G2" s="198"/>
    </row>
    <row r="3" spans="1:7" x14ac:dyDescent="0.25">
      <c r="A3" s="199" t="s">
        <v>479</v>
      </c>
      <c r="B3" s="200"/>
      <c r="C3" s="200"/>
      <c r="D3" s="200"/>
      <c r="E3" s="200"/>
      <c r="F3" s="200"/>
      <c r="G3" s="201"/>
    </row>
    <row r="4" spans="1:7" x14ac:dyDescent="0.25">
      <c r="A4" s="199" t="s">
        <v>2</v>
      </c>
      <c r="B4" s="200"/>
      <c r="C4" s="200"/>
      <c r="D4" s="200"/>
      <c r="E4" s="200"/>
      <c r="F4" s="200"/>
      <c r="G4" s="201"/>
    </row>
    <row r="5" spans="1:7" x14ac:dyDescent="0.25">
      <c r="A5" s="202" t="s">
        <v>447</v>
      </c>
      <c r="B5" s="203"/>
      <c r="C5" s="203"/>
      <c r="D5" s="203"/>
      <c r="E5" s="203"/>
      <c r="F5" s="203"/>
      <c r="G5" s="204"/>
    </row>
    <row r="6" spans="1:7" ht="45" x14ac:dyDescent="0.25">
      <c r="A6" s="118" t="s">
        <v>448</v>
      </c>
      <c r="B6" s="7" t="s">
        <v>625</v>
      </c>
      <c r="C6" s="28" t="s">
        <v>624</v>
      </c>
      <c r="D6" s="28" t="s">
        <v>449</v>
      </c>
      <c r="E6" s="28" t="s">
        <v>450</v>
      </c>
      <c r="F6" s="28" t="s">
        <v>451</v>
      </c>
      <c r="G6" s="28" t="s">
        <v>452</v>
      </c>
    </row>
    <row r="7" spans="1:7" ht="15.75" customHeight="1" x14ac:dyDescent="0.25">
      <c r="A7" s="21" t="s">
        <v>480</v>
      </c>
      <c r="B7" s="101">
        <f t="shared" ref="B7:G7" si="0">SUM(B8:B16)</f>
        <v>202006550.63999999</v>
      </c>
      <c r="C7" s="101">
        <f t="shared" si="0"/>
        <v>210086812.6656</v>
      </c>
      <c r="D7" s="101">
        <f t="shared" si="0"/>
        <v>0</v>
      </c>
      <c r="E7" s="101">
        <f t="shared" si="0"/>
        <v>0</v>
      </c>
      <c r="F7" s="101">
        <f t="shared" si="0"/>
        <v>0</v>
      </c>
      <c r="G7" s="101">
        <f t="shared" si="0"/>
        <v>0</v>
      </c>
    </row>
    <row r="8" spans="1:7" x14ac:dyDescent="0.25">
      <c r="A8" s="50" t="s">
        <v>481</v>
      </c>
      <c r="B8" s="67">
        <v>91044878.579999998</v>
      </c>
      <c r="C8" s="67">
        <v>94686673.723199993</v>
      </c>
      <c r="D8" s="67">
        <v>0</v>
      </c>
      <c r="E8" s="67">
        <v>0</v>
      </c>
      <c r="F8" s="67">
        <v>0</v>
      </c>
      <c r="G8" s="67">
        <v>0</v>
      </c>
    </row>
    <row r="9" spans="1:7" ht="15.75" customHeight="1" x14ac:dyDescent="0.25">
      <c r="A9" s="50" t="s">
        <v>482</v>
      </c>
      <c r="B9" s="67">
        <v>22064639.550000001</v>
      </c>
      <c r="C9" s="67">
        <v>22947225.131999999</v>
      </c>
      <c r="D9" s="67">
        <v>0</v>
      </c>
      <c r="E9" s="67">
        <v>0</v>
      </c>
      <c r="F9" s="67">
        <v>0</v>
      </c>
      <c r="G9" s="67">
        <v>0</v>
      </c>
    </row>
    <row r="10" spans="1:7" x14ac:dyDescent="0.25">
      <c r="A10" s="50" t="s">
        <v>483</v>
      </c>
      <c r="B10" s="67">
        <v>47199204.720000006</v>
      </c>
      <c r="C10" s="67">
        <v>49087172.908800006</v>
      </c>
      <c r="D10" s="67">
        <v>0</v>
      </c>
      <c r="E10" s="67">
        <v>0</v>
      </c>
      <c r="F10" s="67">
        <v>0</v>
      </c>
      <c r="G10" s="67">
        <v>0</v>
      </c>
    </row>
    <row r="11" spans="1:7" x14ac:dyDescent="0.25">
      <c r="A11" s="50" t="s">
        <v>484</v>
      </c>
      <c r="B11" s="67">
        <v>37795745.269999996</v>
      </c>
      <c r="C11" s="67">
        <v>39307575.080799997</v>
      </c>
      <c r="D11" s="67">
        <v>0</v>
      </c>
      <c r="E11" s="67">
        <v>0</v>
      </c>
      <c r="F11" s="67">
        <v>0</v>
      </c>
      <c r="G11" s="67">
        <v>0</v>
      </c>
    </row>
    <row r="12" spans="1:7" x14ac:dyDescent="0.25">
      <c r="A12" s="50" t="s">
        <v>485</v>
      </c>
      <c r="B12" s="67">
        <v>2191489.88</v>
      </c>
      <c r="C12" s="67">
        <v>2279149.4751999998</v>
      </c>
      <c r="D12" s="67">
        <v>0</v>
      </c>
      <c r="E12" s="67">
        <v>0</v>
      </c>
      <c r="F12" s="67">
        <v>0</v>
      </c>
      <c r="G12" s="67">
        <v>0</v>
      </c>
    </row>
    <row r="13" spans="1:7" x14ac:dyDescent="0.25">
      <c r="A13" s="50" t="s">
        <v>486</v>
      </c>
      <c r="B13" s="67">
        <v>1710592.64</v>
      </c>
      <c r="C13" s="67">
        <v>1779016.3455999999</v>
      </c>
      <c r="D13" s="67">
        <v>0</v>
      </c>
      <c r="E13" s="67">
        <v>0</v>
      </c>
      <c r="F13" s="67">
        <v>0</v>
      </c>
      <c r="G13" s="67">
        <v>0</v>
      </c>
    </row>
    <row r="14" spans="1:7" x14ac:dyDescent="0.25">
      <c r="A14" s="51" t="s">
        <v>487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</row>
    <row r="15" spans="1:7" x14ac:dyDescent="0.25">
      <c r="A15" s="50" t="s">
        <v>488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</row>
    <row r="16" spans="1:7" x14ac:dyDescent="0.25">
      <c r="A16" s="50" t="s">
        <v>489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</row>
    <row r="17" spans="1:7" x14ac:dyDescent="0.25">
      <c r="A17" s="50"/>
      <c r="B17" s="67"/>
      <c r="C17" s="67"/>
      <c r="D17" s="67"/>
      <c r="E17" s="67"/>
      <c r="F17" s="67"/>
      <c r="G17" s="67"/>
    </row>
    <row r="18" spans="1:7" x14ac:dyDescent="0.25">
      <c r="A18" s="3" t="s">
        <v>490</v>
      </c>
      <c r="B18" s="101">
        <f>SUM(B19:B27)</f>
        <v>76832757.550000012</v>
      </c>
      <c r="C18" s="101">
        <f t="shared" ref="C18:G18" si="1">SUM(C19:C27)</f>
        <v>79906067.851999998</v>
      </c>
      <c r="D18" s="101">
        <f t="shared" si="1"/>
        <v>0</v>
      </c>
      <c r="E18" s="101">
        <f t="shared" si="1"/>
        <v>0</v>
      </c>
      <c r="F18" s="101">
        <f t="shared" si="1"/>
        <v>0</v>
      </c>
      <c r="G18" s="101">
        <f t="shared" si="1"/>
        <v>0</v>
      </c>
    </row>
    <row r="19" spans="1:7" x14ac:dyDescent="0.25">
      <c r="A19" s="50" t="s">
        <v>481</v>
      </c>
      <c r="B19" s="68">
        <v>46886418.390000008</v>
      </c>
      <c r="C19" s="68">
        <v>48761875.12560001</v>
      </c>
      <c r="D19" s="68">
        <v>0</v>
      </c>
      <c r="E19" s="68">
        <v>0</v>
      </c>
      <c r="F19" s="68">
        <v>0</v>
      </c>
      <c r="G19" s="68">
        <v>0</v>
      </c>
    </row>
    <row r="20" spans="1:7" x14ac:dyDescent="0.25">
      <c r="A20" s="50" t="s">
        <v>482</v>
      </c>
      <c r="B20" s="68">
        <v>3327775.87</v>
      </c>
      <c r="C20" s="68">
        <v>3460886.9048000001</v>
      </c>
      <c r="D20" s="68">
        <v>0</v>
      </c>
      <c r="E20" s="68">
        <v>0</v>
      </c>
      <c r="F20" s="68">
        <v>0</v>
      </c>
      <c r="G20" s="68">
        <v>0</v>
      </c>
    </row>
    <row r="21" spans="1:7" x14ac:dyDescent="0.25">
      <c r="A21" s="50" t="s">
        <v>483</v>
      </c>
      <c r="B21" s="68">
        <v>1905000</v>
      </c>
      <c r="C21" s="68">
        <v>1981200</v>
      </c>
      <c r="D21" s="68">
        <v>0</v>
      </c>
      <c r="E21" s="68">
        <v>0</v>
      </c>
      <c r="F21" s="68">
        <v>0</v>
      </c>
      <c r="G21" s="68">
        <v>0</v>
      </c>
    </row>
    <row r="22" spans="1:7" x14ac:dyDescent="0.25">
      <c r="A22" s="50" t="s">
        <v>484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</row>
    <row r="23" spans="1:7" x14ac:dyDescent="0.25">
      <c r="A23" s="51" t="s">
        <v>485</v>
      </c>
      <c r="B23" s="68">
        <v>0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</row>
    <row r="24" spans="1:7" x14ac:dyDescent="0.25">
      <c r="A24" s="51" t="s">
        <v>486</v>
      </c>
      <c r="B24" s="68">
        <v>24713563.289999999</v>
      </c>
      <c r="C24" s="68">
        <v>25702105.821599998</v>
      </c>
      <c r="D24" s="68">
        <v>0</v>
      </c>
      <c r="E24" s="68">
        <v>0</v>
      </c>
      <c r="F24" s="68">
        <v>0</v>
      </c>
      <c r="G24" s="68">
        <v>0</v>
      </c>
    </row>
    <row r="25" spans="1:7" x14ac:dyDescent="0.25">
      <c r="A25" s="51" t="s">
        <v>487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</row>
    <row r="26" spans="1:7" x14ac:dyDescent="0.25">
      <c r="A26" s="51" t="s">
        <v>491</v>
      </c>
      <c r="B26" s="68">
        <v>0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</row>
    <row r="27" spans="1:7" x14ac:dyDescent="0.25">
      <c r="A27" s="51" t="s">
        <v>489</v>
      </c>
      <c r="B27" s="68">
        <v>0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</row>
    <row r="28" spans="1:7" x14ac:dyDescent="0.25">
      <c r="A28" s="40" t="s">
        <v>466</v>
      </c>
      <c r="B28" s="70"/>
      <c r="C28" s="70"/>
      <c r="D28" s="70"/>
      <c r="E28" s="70"/>
      <c r="F28" s="70"/>
      <c r="G28" s="70"/>
    </row>
    <row r="29" spans="1:7" ht="14.45" customHeight="1" x14ac:dyDescent="0.25">
      <c r="A29" s="3" t="s">
        <v>492</v>
      </c>
      <c r="B29" s="101">
        <f>B18+B7</f>
        <v>278839308.19</v>
      </c>
      <c r="C29" s="101">
        <f t="shared" ref="C29:G29" si="2">C18+C7</f>
        <v>289992880.5176</v>
      </c>
      <c r="D29" s="101">
        <f t="shared" si="2"/>
        <v>0</v>
      </c>
      <c r="E29" s="101">
        <f t="shared" si="2"/>
        <v>0</v>
      </c>
      <c r="F29" s="101">
        <f t="shared" si="2"/>
        <v>0</v>
      </c>
      <c r="G29" s="101">
        <f t="shared" si="2"/>
        <v>0</v>
      </c>
    </row>
    <row r="30" spans="1:7" x14ac:dyDescent="0.25">
      <c r="A30" s="47"/>
      <c r="B30" s="47"/>
      <c r="C30" s="47"/>
      <c r="D30" s="47"/>
      <c r="E30" s="47"/>
      <c r="F30" s="47"/>
      <c r="G30" s="47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8:G28 B18:G18 B29:G29 C14:G16 C27:G27 C25:G26 D8:G13 D19:G24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topLeftCell="B7" zoomScale="75" zoomScaleNormal="75" workbookViewId="0">
      <selection activeCell="G33" sqref="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8" t="s">
        <v>493</v>
      </c>
      <c r="B1" s="194"/>
      <c r="C1" s="194"/>
      <c r="D1" s="194"/>
      <c r="E1" s="194"/>
      <c r="F1" s="194"/>
      <c r="G1" s="195"/>
    </row>
    <row r="2" spans="1:7" x14ac:dyDescent="0.25">
      <c r="A2" s="196" t="str">
        <f>'Formato 1'!A2</f>
        <v xml:space="preserve"> Municipio de Uriangato Gto.</v>
      </c>
      <c r="B2" s="197"/>
      <c r="C2" s="197"/>
      <c r="D2" s="197"/>
      <c r="E2" s="197"/>
      <c r="F2" s="197"/>
      <c r="G2" s="198"/>
    </row>
    <row r="3" spans="1:7" x14ac:dyDescent="0.25">
      <c r="A3" s="199" t="s">
        <v>494</v>
      </c>
      <c r="B3" s="200"/>
      <c r="C3" s="200"/>
      <c r="D3" s="200"/>
      <c r="E3" s="200"/>
      <c r="F3" s="200"/>
      <c r="G3" s="201"/>
    </row>
    <row r="4" spans="1:7" x14ac:dyDescent="0.25">
      <c r="A4" s="199" t="s">
        <v>2</v>
      </c>
      <c r="B4" s="200"/>
      <c r="C4" s="200"/>
      <c r="D4" s="200"/>
      <c r="E4" s="200"/>
      <c r="F4" s="200"/>
      <c r="G4" s="201"/>
    </row>
    <row r="5" spans="1:7" ht="45" x14ac:dyDescent="0.25">
      <c r="A5" s="118" t="s">
        <v>495</v>
      </c>
      <c r="B5" s="7" t="s">
        <v>626</v>
      </c>
      <c r="C5" s="28" t="s">
        <v>627</v>
      </c>
      <c r="D5" s="28" t="s">
        <v>628</v>
      </c>
      <c r="E5" s="28" t="s">
        <v>629</v>
      </c>
      <c r="F5" s="28" t="s">
        <v>630</v>
      </c>
      <c r="G5" s="28" t="s">
        <v>631</v>
      </c>
    </row>
    <row r="6" spans="1:7" ht="15.75" customHeight="1" x14ac:dyDescent="0.25">
      <c r="A6" s="21" t="s">
        <v>496</v>
      </c>
      <c r="B6" s="101">
        <f>SUM(B7:B18)</f>
        <v>0</v>
      </c>
      <c r="C6" s="101">
        <f t="shared" ref="C6:G6" si="0">SUM(C7:C18)</f>
        <v>0</v>
      </c>
      <c r="D6" s="101">
        <f t="shared" si="0"/>
        <v>0</v>
      </c>
      <c r="E6" s="101">
        <f t="shared" si="0"/>
        <v>236585907.51000002</v>
      </c>
      <c r="F6" s="101">
        <f t="shared" si="0"/>
        <v>228698860.93000001</v>
      </c>
      <c r="G6" s="101">
        <f t="shared" si="0"/>
        <v>212810380.52000001</v>
      </c>
    </row>
    <row r="7" spans="1:7" x14ac:dyDescent="0.25">
      <c r="A7" s="50" t="s">
        <v>454</v>
      </c>
      <c r="B7" s="67">
        <v>0</v>
      </c>
      <c r="C7" s="67">
        <v>0</v>
      </c>
      <c r="D7" s="67">
        <v>0</v>
      </c>
      <c r="E7" s="156">
        <v>27053007.23</v>
      </c>
      <c r="F7" s="156">
        <v>28458556.890000001</v>
      </c>
      <c r="G7" s="156">
        <v>31181416.039999999</v>
      </c>
    </row>
    <row r="8" spans="1:7" ht="15.75" customHeight="1" x14ac:dyDescent="0.25">
      <c r="A8" s="50" t="s">
        <v>455</v>
      </c>
      <c r="B8" s="67">
        <v>0</v>
      </c>
      <c r="C8" s="67">
        <v>0</v>
      </c>
      <c r="D8" s="67">
        <v>0</v>
      </c>
      <c r="E8" s="156">
        <v>0</v>
      </c>
      <c r="F8" s="156">
        <v>0</v>
      </c>
      <c r="G8" s="156">
        <v>0</v>
      </c>
    </row>
    <row r="9" spans="1:7" x14ac:dyDescent="0.25">
      <c r="A9" s="50" t="s">
        <v>456</v>
      </c>
      <c r="B9" s="67">
        <v>0</v>
      </c>
      <c r="C9" s="67">
        <v>0</v>
      </c>
      <c r="D9" s="67">
        <v>0</v>
      </c>
      <c r="E9" s="156">
        <v>1037063.94</v>
      </c>
      <c r="F9" s="156">
        <v>627827.93000000005</v>
      </c>
      <c r="G9" s="156">
        <v>762793.48</v>
      </c>
    </row>
    <row r="10" spans="1:7" x14ac:dyDescent="0.25">
      <c r="A10" s="50" t="s">
        <v>457</v>
      </c>
      <c r="B10" s="67">
        <v>0</v>
      </c>
      <c r="C10" s="67">
        <v>0</v>
      </c>
      <c r="D10" s="67">
        <v>0</v>
      </c>
      <c r="E10" s="156">
        <v>21944754.449999999</v>
      </c>
      <c r="F10" s="156">
        <v>23834567.199999999</v>
      </c>
      <c r="G10" s="156">
        <v>23378351.02</v>
      </c>
    </row>
    <row r="11" spans="1:7" x14ac:dyDescent="0.25">
      <c r="A11" s="50" t="s">
        <v>458</v>
      </c>
      <c r="B11" s="67">
        <v>0</v>
      </c>
      <c r="C11" s="67">
        <v>0</v>
      </c>
      <c r="D11" s="67">
        <v>0</v>
      </c>
      <c r="E11" s="156">
        <v>7464875.0300000003</v>
      </c>
      <c r="F11" s="156">
        <v>6399712.6200000001</v>
      </c>
      <c r="G11" s="156">
        <v>3260377.37</v>
      </c>
    </row>
    <row r="12" spans="1:7" x14ac:dyDescent="0.25">
      <c r="A12" s="50" t="s">
        <v>459</v>
      </c>
      <c r="B12" s="67">
        <v>0</v>
      </c>
      <c r="C12" s="67">
        <v>0</v>
      </c>
      <c r="D12" s="67">
        <v>0</v>
      </c>
      <c r="E12" s="156">
        <v>2556364.5</v>
      </c>
      <c r="F12" s="156">
        <v>2430218.06</v>
      </c>
      <c r="G12" s="156">
        <v>2072925.96</v>
      </c>
    </row>
    <row r="13" spans="1:7" x14ac:dyDescent="0.25">
      <c r="A13" s="51" t="s">
        <v>460</v>
      </c>
      <c r="B13" s="67">
        <v>0</v>
      </c>
      <c r="C13" s="67">
        <v>0</v>
      </c>
      <c r="D13" s="67">
        <v>0</v>
      </c>
      <c r="E13" s="156">
        <v>0</v>
      </c>
      <c r="F13" s="156">
        <v>0</v>
      </c>
      <c r="G13" s="156">
        <v>0</v>
      </c>
    </row>
    <row r="14" spans="1:7" x14ac:dyDescent="0.25">
      <c r="A14" s="50" t="s">
        <v>461</v>
      </c>
      <c r="B14" s="67">
        <v>0</v>
      </c>
      <c r="C14" s="67">
        <v>0</v>
      </c>
      <c r="D14" s="67">
        <v>0</v>
      </c>
      <c r="E14" s="156">
        <v>148494691.46000001</v>
      </c>
      <c r="F14" s="156">
        <v>153091518.59</v>
      </c>
      <c r="G14" s="156">
        <v>151764005.31999999</v>
      </c>
    </row>
    <row r="15" spans="1:7" x14ac:dyDescent="0.25">
      <c r="A15" s="50" t="s">
        <v>462</v>
      </c>
      <c r="B15" s="67">
        <v>0</v>
      </c>
      <c r="C15" s="67">
        <v>0</v>
      </c>
      <c r="D15" s="67">
        <v>0</v>
      </c>
      <c r="E15" s="156">
        <v>0</v>
      </c>
      <c r="F15" s="156">
        <v>0</v>
      </c>
      <c r="G15" s="156">
        <v>0</v>
      </c>
    </row>
    <row r="16" spans="1:7" x14ac:dyDescent="0.25">
      <c r="A16" s="50" t="s">
        <v>463</v>
      </c>
      <c r="B16" s="67">
        <v>0</v>
      </c>
      <c r="C16" s="67">
        <v>0</v>
      </c>
      <c r="D16" s="67">
        <v>0</v>
      </c>
      <c r="E16" s="156">
        <v>28035150.899999999</v>
      </c>
      <c r="F16" s="156">
        <v>13856459.640000001</v>
      </c>
      <c r="G16" s="156">
        <v>390511.33</v>
      </c>
    </row>
    <row r="17" spans="1:7" x14ac:dyDescent="0.25">
      <c r="A17" s="50" t="s">
        <v>464</v>
      </c>
      <c r="B17" s="67">
        <v>0</v>
      </c>
      <c r="C17" s="67">
        <v>0</v>
      </c>
      <c r="D17" s="67">
        <v>0</v>
      </c>
      <c r="E17" s="156">
        <v>0</v>
      </c>
      <c r="F17" s="156">
        <v>0</v>
      </c>
      <c r="G17" s="156">
        <v>0</v>
      </c>
    </row>
    <row r="18" spans="1:7" x14ac:dyDescent="0.25">
      <c r="A18" s="80" t="s">
        <v>465</v>
      </c>
      <c r="B18" s="67">
        <v>0</v>
      </c>
      <c r="C18" s="67">
        <v>0</v>
      </c>
      <c r="D18" s="67">
        <v>0</v>
      </c>
      <c r="E18" s="156">
        <v>0</v>
      </c>
      <c r="F18" s="156">
        <v>0</v>
      </c>
      <c r="G18" s="156">
        <v>0</v>
      </c>
    </row>
    <row r="19" spans="1:7" x14ac:dyDescent="0.25">
      <c r="A19" s="50"/>
      <c r="B19" s="67"/>
      <c r="C19" s="67"/>
      <c r="D19" s="67"/>
      <c r="E19" s="67"/>
      <c r="F19" s="67"/>
      <c r="G19" s="67"/>
    </row>
    <row r="20" spans="1:7" x14ac:dyDescent="0.25">
      <c r="A20" s="3" t="s">
        <v>497</v>
      </c>
      <c r="B20" s="101">
        <f>SUM(B21:B25)</f>
        <v>0</v>
      </c>
      <c r="C20" s="101">
        <f t="shared" ref="C20:G20" si="1">SUM(C21:C25)</f>
        <v>0</v>
      </c>
      <c r="D20" s="101">
        <f t="shared" si="1"/>
        <v>0</v>
      </c>
      <c r="E20" s="101">
        <f t="shared" si="1"/>
        <v>81963936.640000001</v>
      </c>
      <c r="F20" s="101">
        <f t="shared" si="1"/>
        <v>80993050.939999998</v>
      </c>
      <c r="G20" s="101">
        <f t="shared" si="1"/>
        <v>78585376.079999998</v>
      </c>
    </row>
    <row r="21" spans="1:7" x14ac:dyDescent="0.25">
      <c r="A21" s="50" t="s">
        <v>468</v>
      </c>
      <c r="B21" s="68">
        <v>0</v>
      </c>
      <c r="C21" s="68">
        <v>0</v>
      </c>
      <c r="D21" s="68">
        <v>0</v>
      </c>
      <c r="E21" s="158">
        <v>81963936.640000001</v>
      </c>
      <c r="F21" s="158">
        <v>80993050.939999998</v>
      </c>
      <c r="G21" s="158">
        <v>78585376.079999998</v>
      </c>
    </row>
    <row r="22" spans="1:7" x14ac:dyDescent="0.25">
      <c r="A22" s="50" t="s">
        <v>469</v>
      </c>
      <c r="B22" s="68">
        <v>0</v>
      </c>
      <c r="C22" s="68">
        <v>0</v>
      </c>
      <c r="D22" s="68">
        <v>0</v>
      </c>
      <c r="E22" s="158">
        <v>0</v>
      </c>
      <c r="F22" s="158">
        <v>0</v>
      </c>
      <c r="G22" s="158">
        <v>0</v>
      </c>
    </row>
    <row r="23" spans="1:7" x14ac:dyDescent="0.25">
      <c r="A23" s="50" t="s">
        <v>470</v>
      </c>
      <c r="B23" s="68">
        <v>0</v>
      </c>
      <c r="C23" s="68">
        <v>0</v>
      </c>
      <c r="D23" s="68">
        <v>0</v>
      </c>
      <c r="E23" s="158">
        <v>0</v>
      </c>
      <c r="F23" s="158">
        <v>0</v>
      </c>
      <c r="G23" s="158">
        <v>0</v>
      </c>
    </row>
    <row r="24" spans="1:7" ht="30" x14ac:dyDescent="0.25">
      <c r="A24" s="51" t="s">
        <v>471</v>
      </c>
      <c r="B24" s="68">
        <v>0</v>
      </c>
      <c r="C24" s="68">
        <v>0</v>
      </c>
      <c r="D24" s="68">
        <v>0</v>
      </c>
      <c r="E24" s="158">
        <v>0</v>
      </c>
      <c r="F24" s="158">
        <v>0</v>
      </c>
      <c r="G24" s="158">
        <v>0</v>
      </c>
    </row>
    <row r="25" spans="1:7" x14ac:dyDescent="0.25">
      <c r="A25" s="51" t="s">
        <v>472</v>
      </c>
      <c r="B25" s="68">
        <v>0</v>
      </c>
      <c r="C25" s="68">
        <v>0</v>
      </c>
      <c r="D25" s="68">
        <v>0</v>
      </c>
      <c r="E25" s="158">
        <v>0</v>
      </c>
      <c r="F25" s="158">
        <v>0</v>
      </c>
      <c r="G25" s="158">
        <v>0</v>
      </c>
    </row>
    <row r="26" spans="1:7" x14ac:dyDescent="0.25">
      <c r="A26" s="69"/>
      <c r="B26" s="68"/>
      <c r="C26" s="68"/>
      <c r="D26" s="68"/>
      <c r="E26" s="159"/>
      <c r="F26" s="159"/>
      <c r="G26" s="159"/>
    </row>
    <row r="27" spans="1:7" x14ac:dyDescent="0.25">
      <c r="A27" s="3" t="s">
        <v>498</v>
      </c>
      <c r="B27" s="101">
        <f>SUM(B28)</f>
        <v>0</v>
      </c>
      <c r="C27" s="101">
        <f t="shared" ref="C27:D27" si="2">SUM(C28)</f>
        <v>0</v>
      </c>
      <c r="D27" s="101">
        <f t="shared" si="2"/>
        <v>0</v>
      </c>
      <c r="E27" s="157">
        <v>0</v>
      </c>
      <c r="F27" s="157">
        <v>0</v>
      </c>
      <c r="G27" s="157">
        <v>0</v>
      </c>
    </row>
    <row r="28" spans="1:7" x14ac:dyDescent="0.25">
      <c r="A28" s="50" t="s">
        <v>295</v>
      </c>
      <c r="B28" s="68">
        <v>0</v>
      </c>
      <c r="C28" s="68">
        <v>0</v>
      </c>
      <c r="D28" s="68">
        <v>0</v>
      </c>
      <c r="E28" s="158">
        <v>0</v>
      </c>
      <c r="F28" s="158">
        <v>0</v>
      </c>
      <c r="G28" s="158">
        <v>0</v>
      </c>
    </row>
    <row r="29" spans="1:7" x14ac:dyDescent="0.25">
      <c r="A29" s="40"/>
      <c r="B29" s="70"/>
      <c r="C29" s="70"/>
      <c r="D29" s="70"/>
      <c r="E29" s="70"/>
      <c r="F29" s="70"/>
      <c r="G29" s="70"/>
    </row>
    <row r="30" spans="1:7" ht="14.45" customHeight="1" x14ac:dyDescent="0.25">
      <c r="A30" s="3" t="s">
        <v>499</v>
      </c>
      <c r="B30" s="101">
        <f>B20+B6+B27</f>
        <v>0</v>
      </c>
      <c r="C30" s="101">
        <f t="shared" ref="C30:G30" si="3">C20+C6+C27</f>
        <v>0</v>
      </c>
      <c r="D30" s="101">
        <f t="shared" si="3"/>
        <v>0</v>
      </c>
      <c r="E30" s="101">
        <f t="shared" si="3"/>
        <v>318549844.15000004</v>
      </c>
      <c r="F30" s="101">
        <f t="shared" si="3"/>
        <v>309691911.87</v>
      </c>
      <c r="G30" s="101">
        <f t="shared" si="3"/>
        <v>291395756.60000002</v>
      </c>
    </row>
    <row r="31" spans="1:7" ht="14.45" customHeight="1" x14ac:dyDescent="0.25">
      <c r="A31" s="40"/>
      <c r="B31" s="120"/>
      <c r="C31" s="120"/>
      <c r="D31" s="120"/>
      <c r="E31" s="120"/>
      <c r="F31" s="120"/>
      <c r="G31" s="120"/>
    </row>
    <row r="32" spans="1:7" x14ac:dyDescent="0.25">
      <c r="A32" s="123" t="s">
        <v>297</v>
      </c>
      <c r="B32" s="46"/>
      <c r="C32" s="46"/>
      <c r="D32" s="46"/>
      <c r="E32" s="46"/>
      <c r="F32" s="46"/>
      <c r="G32" s="46"/>
    </row>
    <row r="33" spans="1:7" ht="30" x14ac:dyDescent="0.25">
      <c r="A33" s="121" t="s">
        <v>476</v>
      </c>
      <c r="B33" s="79">
        <v>0</v>
      </c>
      <c r="C33" s="79">
        <v>0</v>
      </c>
      <c r="D33" s="79">
        <v>0</v>
      </c>
      <c r="E33" s="79">
        <v>0</v>
      </c>
      <c r="F33" s="79">
        <v>0</v>
      </c>
      <c r="G33" s="79">
        <v>0</v>
      </c>
    </row>
    <row r="34" spans="1:7" ht="30" x14ac:dyDescent="0.25">
      <c r="A34" s="121" t="s">
        <v>299</v>
      </c>
      <c r="B34" s="79">
        <v>0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</row>
    <row r="35" spans="1:7" x14ac:dyDescent="0.25">
      <c r="A35" s="46" t="s">
        <v>477</v>
      </c>
      <c r="B35" s="79">
        <v>0</v>
      </c>
      <c r="C35" s="79">
        <v>0</v>
      </c>
      <c r="D35" s="79">
        <v>0</v>
      </c>
      <c r="E35" s="79">
        <v>0</v>
      </c>
      <c r="F35" s="79">
        <v>0</v>
      </c>
      <c r="G35" s="79">
        <v>0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8" spans="1:7" x14ac:dyDescent="0.25">
      <c r="A38" t="s">
        <v>500</v>
      </c>
    </row>
    <row r="39" spans="1:7" x14ac:dyDescent="0.25">
      <c r="A39" t="s">
        <v>501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20 B7:D18 B29:G30 B21:D2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A25" sqref="A2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18" t="s">
        <v>502</v>
      </c>
      <c r="B1" s="194"/>
      <c r="C1" s="194"/>
      <c r="D1" s="194"/>
      <c r="E1" s="194"/>
      <c r="F1" s="194"/>
      <c r="G1" s="195"/>
    </row>
    <row r="2" spans="1:7" x14ac:dyDescent="0.25">
      <c r="A2" s="196" t="str">
        <f>'Formato 1'!A2</f>
        <v xml:space="preserve"> Municipio de Uriangato Gto.</v>
      </c>
      <c r="B2" s="197"/>
      <c r="C2" s="197"/>
      <c r="D2" s="197"/>
      <c r="E2" s="197"/>
      <c r="F2" s="197"/>
      <c r="G2" s="198"/>
    </row>
    <row r="3" spans="1:7" x14ac:dyDescent="0.25">
      <c r="A3" s="199" t="s">
        <v>503</v>
      </c>
      <c r="B3" s="200"/>
      <c r="C3" s="200"/>
      <c r="D3" s="200"/>
      <c r="E3" s="200"/>
      <c r="F3" s="200"/>
      <c r="G3" s="201"/>
    </row>
    <row r="4" spans="1:7" x14ac:dyDescent="0.25">
      <c r="A4" s="199" t="s">
        <v>2</v>
      </c>
      <c r="B4" s="200"/>
      <c r="C4" s="200"/>
      <c r="D4" s="200"/>
      <c r="E4" s="200"/>
      <c r="F4" s="200"/>
      <c r="G4" s="201"/>
    </row>
    <row r="5" spans="1:7" ht="45" x14ac:dyDescent="0.25">
      <c r="A5" s="118" t="s">
        <v>495</v>
      </c>
      <c r="B5" s="7" t="s">
        <v>626</v>
      </c>
      <c r="C5" s="28" t="s">
        <v>627</v>
      </c>
      <c r="D5" s="28" t="s">
        <v>628</v>
      </c>
      <c r="E5" s="28" t="s">
        <v>629</v>
      </c>
      <c r="F5" s="28" t="s">
        <v>630</v>
      </c>
      <c r="G5" s="28" t="s">
        <v>631</v>
      </c>
    </row>
    <row r="6" spans="1:7" ht="15.75" customHeight="1" x14ac:dyDescent="0.25">
      <c r="A6" s="21" t="s">
        <v>480</v>
      </c>
      <c r="B6" s="101">
        <f t="shared" ref="B6:G6" si="0">SUM(B7:B15)</f>
        <v>0</v>
      </c>
      <c r="C6" s="101">
        <f t="shared" si="0"/>
        <v>0</v>
      </c>
      <c r="D6" s="101">
        <f t="shared" si="0"/>
        <v>0</v>
      </c>
      <c r="E6" s="101">
        <f t="shared" si="0"/>
        <v>-139691783.90000001</v>
      </c>
      <c r="F6" s="101">
        <f t="shared" si="0"/>
        <v>-291047484.50999999</v>
      </c>
      <c r="G6" s="101">
        <f t="shared" si="0"/>
        <v>-194408573.76000002</v>
      </c>
    </row>
    <row r="7" spans="1:7" x14ac:dyDescent="0.25">
      <c r="A7" s="50" t="s">
        <v>481</v>
      </c>
      <c r="B7" s="67">
        <v>0</v>
      </c>
      <c r="C7" s="67">
        <v>0</v>
      </c>
      <c r="D7" s="67">
        <v>0</v>
      </c>
      <c r="E7" s="160">
        <v>-42594168.049999997</v>
      </c>
      <c r="F7" s="160">
        <v>-83983647.489999995</v>
      </c>
      <c r="G7" s="160">
        <v>-88454853.980000004</v>
      </c>
    </row>
    <row r="8" spans="1:7" ht="15.75" customHeight="1" x14ac:dyDescent="0.25">
      <c r="A8" s="50" t="s">
        <v>482</v>
      </c>
      <c r="B8" s="67">
        <v>0</v>
      </c>
      <c r="C8" s="67">
        <v>0</v>
      </c>
      <c r="D8" s="67">
        <v>0</v>
      </c>
      <c r="E8" s="160">
        <v>-12791863.15</v>
      </c>
      <c r="F8" s="160">
        <v>-19494314.390000001</v>
      </c>
      <c r="G8" s="160">
        <v>-18692835.170000002</v>
      </c>
    </row>
    <row r="9" spans="1:7" x14ac:dyDescent="0.25">
      <c r="A9" s="50" t="s">
        <v>483</v>
      </c>
      <c r="B9" s="67">
        <v>0</v>
      </c>
      <c r="C9" s="67">
        <v>0</v>
      </c>
      <c r="D9" s="67">
        <v>0</v>
      </c>
      <c r="E9" s="160">
        <v>-33001931.670000002</v>
      </c>
      <c r="F9" s="160">
        <v>-52535096.340000004</v>
      </c>
      <c r="G9" s="160">
        <v>-48472829.270000003</v>
      </c>
    </row>
    <row r="10" spans="1:7" x14ac:dyDescent="0.25">
      <c r="A10" s="50" t="s">
        <v>484</v>
      </c>
      <c r="B10" s="67">
        <v>0</v>
      </c>
      <c r="C10" s="67">
        <v>0</v>
      </c>
      <c r="D10" s="67">
        <v>0</v>
      </c>
      <c r="E10" s="160">
        <v>-35179043.689999998</v>
      </c>
      <c r="F10" s="160">
        <v>-56680209.789999999</v>
      </c>
      <c r="G10" s="160">
        <v>-35967686.740000002</v>
      </c>
    </row>
    <row r="11" spans="1:7" x14ac:dyDescent="0.25">
      <c r="A11" s="50" t="s">
        <v>485</v>
      </c>
      <c r="B11" s="67">
        <v>0</v>
      </c>
      <c r="C11" s="67">
        <v>0</v>
      </c>
      <c r="D11" s="67">
        <v>0</v>
      </c>
      <c r="E11" s="160">
        <v>-529891.47</v>
      </c>
      <c r="F11" s="160">
        <v>-3650444.33</v>
      </c>
      <c r="G11" s="160">
        <v>-1209775.96</v>
      </c>
    </row>
    <row r="12" spans="1:7" x14ac:dyDescent="0.25">
      <c r="A12" s="50" t="s">
        <v>486</v>
      </c>
      <c r="B12" s="67">
        <v>0</v>
      </c>
      <c r="C12" s="67">
        <v>0</v>
      </c>
      <c r="D12" s="67">
        <v>0</v>
      </c>
      <c r="E12" s="160">
        <v>-15594885.869999999</v>
      </c>
      <c r="F12" s="160">
        <v>-70743528.670000002</v>
      </c>
      <c r="G12" s="160">
        <v>-1610592.64</v>
      </c>
    </row>
    <row r="13" spans="1:7" x14ac:dyDescent="0.25">
      <c r="A13" s="51" t="s">
        <v>487</v>
      </c>
      <c r="B13" s="67">
        <v>0</v>
      </c>
      <c r="C13" s="67">
        <v>0</v>
      </c>
      <c r="D13" s="67">
        <v>0</v>
      </c>
      <c r="E13" s="160">
        <v>0</v>
      </c>
      <c r="F13" s="160">
        <v>0</v>
      </c>
      <c r="G13" s="160">
        <v>0</v>
      </c>
    </row>
    <row r="14" spans="1:7" x14ac:dyDescent="0.25">
      <c r="A14" s="50" t="s">
        <v>488</v>
      </c>
      <c r="B14" s="67">
        <v>0</v>
      </c>
      <c r="C14" s="67">
        <v>0</v>
      </c>
      <c r="D14" s="67">
        <v>0</v>
      </c>
      <c r="E14" s="160">
        <v>0</v>
      </c>
      <c r="F14" s="160">
        <v>-3960243.5</v>
      </c>
      <c r="G14" s="160">
        <v>0</v>
      </c>
    </row>
    <row r="15" spans="1:7" x14ac:dyDescent="0.25">
      <c r="A15" s="50" t="s">
        <v>489</v>
      </c>
      <c r="B15" s="67">
        <v>0</v>
      </c>
      <c r="C15" s="67">
        <v>0</v>
      </c>
      <c r="D15" s="67">
        <v>0</v>
      </c>
      <c r="E15" s="160">
        <v>0</v>
      </c>
      <c r="F15" s="160">
        <v>0</v>
      </c>
      <c r="G15" s="160">
        <v>0</v>
      </c>
    </row>
    <row r="16" spans="1:7" x14ac:dyDescent="0.25">
      <c r="A16" s="50"/>
      <c r="B16" s="67"/>
      <c r="C16" s="67"/>
      <c r="D16" s="67"/>
      <c r="E16" s="67"/>
      <c r="F16" s="67"/>
      <c r="G16" s="67"/>
    </row>
    <row r="17" spans="1:7" x14ac:dyDescent="0.25">
      <c r="A17" s="3" t="s">
        <v>490</v>
      </c>
      <c r="B17" s="101">
        <f>SUM(B18:B26)</f>
        <v>0</v>
      </c>
      <c r="C17" s="101">
        <f t="shared" ref="C17:G17" si="1">SUM(C18:C26)</f>
        <v>0</v>
      </c>
      <c r="D17" s="101">
        <f t="shared" si="1"/>
        <v>0</v>
      </c>
      <c r="E17" s="101">
        <f t="shared" si="1"/>
        <v>-52700046.710000001</v>
      </c>
      <c r="F17" s="101">
        <f t="shared" si="1"/>
        <v>-156742323.27000001</v>
      </c>
      <c r="G17" s="101">
        <f t="shared" si="1"/>
        <v>-76144792.969999999</v>
      </c>
    </row>
    <row r="18" spans="1:7" x14ac:dyDescent="0.25">
      <c r="A18" s="50" t="s">
        <v>481</v>
      </c>
      <c r="B18" s="68">
        <v>0</v>
      </c>
      <c r="C18" s="68">
        <v>0</v>
      </c>
      <c r="D18" s="68">
        <v>0</v>
      </c>
      <c r="E18" s="161">
        <v>-22343911.739999998</v>
      </c>
      <c r="F18" s="161">
        <v>-40910474.219999999</v>
      </c>
      <c r="G18" s="161">
        <v>-45662840.880000003</v>
      </c>
    </row>
    <row r="19" spans="1:7" x14ac:dyDescent="0.25">
      <c r="A19" s="50" t="s">
        <v>482</v>
      </c>
      <c r="B19" s="68">
        <v>0</v>
      </c>
      <c r="C19" s="68">
        <v>0</v>
      </c>
      <c r="D19" s="68">
        <v>0</v>
      </c>
      <c r="E19" s="161">
        <v>-3045749.75</v>
      </c>
      <c r="F19" s="161">
        <v>-4408243.05</v>
      </c>
      <c r="G19" s="161">
        <v>-3151417.48</v>
      </c>
    </row>
    <row r="20" spans="1:7" x14ac:dyDescent="0.25">
      <c r="A20" s="50" t="s">
        <v>483</v>
      </c>
      <c r="B20" s="68">
        <v>0</v>
      </c>
      <c r="C20" s="68">
        <v>0</v>
      </c>
      <c r="D20" s="68">
        <v>0</v>
      </c>
      <c r="E20" s="161">
        <v>-2178788.46</v>
      </c>
      <c r="F20" s="161">
        <v>-1309391.2</v>
      </c>
      <c r="G20" s="161">
        <v>-1054640.27</v>
      </c>
    </row>
    <row r="21" spans="1:7" x14ac:dyDescent="0.25">
      <c r="A21" s="50" t="s">
        <v>484</v>
      </c>
      <c r="B21" s="68">
        <v>0</v>
      </c>
      <c r="C21" s="68">
        <v>0</v>
      </c>
      <c r="D21" s="68">
        <v>0</v>
      </c>
      <c r="E21" s="161">
        <v>-8750188.7799999993</v>
      </c>
      <c r="F21" s="161">
        <v>-6006578.1600000001</v>
      </c>
      <c r="G21" s="161">
        <v>0</v>
      </c>
    </row>
    <row r="22" spans="1:7" x14ac:dyDescent="0.25">
      <c r="A22" s="51" t="s">
        <v>485</v>
      </c>
      <c r="B22" s="68">
        <v>0</v>
      </c>
      <c r="C22" s="68">
        <v>0</v>
      </c>
      <c r="D22" s="68">
        <v>0</v>
      </c>
      <c r="E22" s="161">
        <v>-71489.990000000005</v>
      </c>
      <c r="F22" s="161">
        <v>-913372.79</v>
      </c>
      <c r="G22" s="161">
        <v>0</v>
      </c>
    </row>
    <row r="23" spans="1:7" x14ac:dyDescent="0.25">
      <c r="A23" s="51" t="s">
        <v>486</v>
      </c>
      <c r="B23" s="68">
        <v>0</v>
      </c>
      <c r="C23" s="68">
        <v>0</v>
      </c>
      <c r="D23" s="68">
        <v>0</v>
      </c>
      <c r="E23" s="161">
        <v>-16309917.99</v>
      </c>
      <c r="F23" s="161">
        <v>-102966033.39</v>
      </c>
      <c r="G23" s="161">
        <v>-26275894.34</v>
      </c>
    </row>
    <row r="24" spans="1:7" x14ac:dyDescent="0.25">
      <c r="A24" s="51" t="s">
        <v>487</v>
      </c>
      <c r="B24" s="68">
        <v>0</v>
      </c>
      <c r="C24" s="68">
        <v>0</v>
      </c>
      <c r="D24" s="68">
        <v>0</v>
      </c>
      <c r="E24" s="161">
        <v>0</v>
      </c>
      <c r="F24" s="161">
        <v>0</v>
      </c>
      <c r="G24" s="161">
        <v>0</v>
      </c>
    </row>
    <row r="25" spans="1:7" x14ac:dyDescent="0.25">
      <c r="A25" s="51" t="s">
        <v>491</v>
      </c>
      <c r="B25" s="68">
        <v>0</v>
      </c>
      <c r="C25" s="68">
        <v>0</v>
      </c>
      <c r="D25" s="68">
        <v>0</v>
      </c>
      <c r="E25" s="161">
        <v>0</v>
      </c>
      <c r="F25" s="161">
        <v>-228230.46</v>
      </c>
      <c r="G25" s="161">
        <v>0</v>
      </c>
    </row>
    <row r="26" spans="1:7" x14ac:dyDescent="0.25">
      <c r="A26" s="51" t="s">
        <v>489</v>
      </c>
      <c r="B26" s="68">
        <v>0</v>
      </c>
      <c r="C26" s="68">
        <v>0</v>
      </c>
      <c r="D26" s="68">
        <v>0</v>
      </c>
      <c r="E26" s="161">
        <v>0</v>
      </c>
      <c r="F26" s="161">
        <v>0</v>
      </c>
      <c r="G26" s="161">
        <v>0</v>
      </c>
    </row>
    <row r="27" spans="1:7" x14ac:dyDescent="0.25">
      <c r="A27" s="40" t="s">
        <v>466</v>
      </c>
      <c r="B27" s="70"/>
      <c r="C27" s="70"/>
      <c r="D27" s="70"/>
      <c r="E27" s="70"/>
      <c r="F27" s="70"/>
      <c r="G27" s="70"/>
    </row>
    <row r="28" spans="1:7" ht="14.45" customHeight="1" x14ac:dyDescent="0.25">
      <c r="A28" s="3" t="s">
        <v>492</v>
      </c>
      <c r="B28" s="101">
        <f>B17+B6</f>
        <v>0</v>
      </c>
      <c r="C28" s="101">
        <f t="shared" ref="C28:G28" si="2">C17+C6</f>
        <v>0</v>
      </c>
      <c r="D28" s="101">
        <f t="shared" si="2"/>
        <v>0</v>
      </c>
      <c r="E28" s="101">
        <f t="shared" si="2"/>
        <v>-192391830.61000001</v>
      </c>
      <c r="F28" s="101">
        <f t="shared" si="2"/>
        <v>-447789807.77999997</v>
      </c>
      <c r="G28" s="101">
        <f t="shared" si="2"/>
        <v>-270553366.73000002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1" spans="1:7" x14ac:dyDescent="0.25">
      <c r="A31" t="s">
        <v>504</v>
      </c>
    </row>
    <row r="32" spans="1:7" x14ac:dyDescent="0.25">
      <c r="A32" t="s">
        <v>505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6:G17 C7:D7 C8:D8 C9:D9 C10:D10 C11:D11 C12:D12 B22:D22 C18:D18 C19:D19 C20:D20 B27:G28 C23:D23 C13:D13 C21:D21 B14:D15 B24:D26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67"/>
  <sheetViews>
    <sheetView showGridLines="0" zoomScale="75" zoomScaleNormal="75" workbookViewId="0">
      <selection activeCell="A13" sqref="A1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218" t="s">
        <v>506</v>
      </c>
      <c r="B1" s="194"/>
      <c r="C1" s="194"/>
      <c r="D1" s="194"/>
      <c r="E1" s="194"/>
      <c r="F1" s="194"/>
    </row>
    <row r="2" spans="1:6" x14ac:dyDescent="0.25">
      <c r="A2" s="196" t="str">
        <f>'Formato 1'!A2</f>
        <v xml:space="preserve"> Municipio de Uriangato Gto.</v>
      </c>
      <c r="B2" s="197"/>
      <c r="C2" s="197"/>
      <c r="D2" s="197"/>
      <c r="E2" s="197"/>
      <c r="F2" s="198"/>
    </row>
    <row r="3" spans="1:6" x14ac:dyDescent="0.25">
      <c r="A3" s="199" t="s">
        <v>507</v>
      </c>
      <c r="B3" s="200"/>
      <c r="C3" s="200"/>
      <c r="D3" s="200"/>
      <c r="E3" s="200"/>
      <c r="F3" s="201"/>
    </row>
    <row r="4" spans="1:6" ht="30" x14ac:dyDescent="0.25">
      <c r="A4" s="118" t="s">
        <v>495</v>
      </c>
      <c r="B4" s="7" t="s">
        <v>508</v>
      </c>
      <c r="C4" s="28" t="s">
        <v>509</v>
      </c>
      <c r="D4" s="28" t="s">
        <v>510</v>
      </c>
      <c r="E4" s="28" t="s">
        <v>511</v>
      </c>
      <c r="F4" s="28" t="s">
        <v>512</v>
      </c>
    </row>
    <row r="5" spans="1:6" ht="15.75" customHeight="1" x14ac:dyDescent="0.25">
      <c r="A5" s="122" t="s">
        <v>513</v>
      </c>
      <c r="B5" s="127"/>
      <c r="C5" s="127"/>
      <c r="D5" s="127"/>
      <c r="E5" s="127"/>
      <c r="F5" s="127"/>
    </row>
    <row r="6" spans="1:6" ht="30" x14ac:dyDescent="0.25">
      <c r="A6" s="125" t="s">
        <v>514</v>
      </c>
      <c r="B6" s="124" t="s">
        <v>632</v>
      </c>
      <c r="C6" s="124"/>
      <c r="D6" s="124"/>
      <c r="E6" s="124"/>
      <c r="F6" s="124"/>
    </row>
    <row r="7" spans="1:6" ht="15.75" customHeight="1" x14ac:dyDescent="0.25">
      <c r="A7" s="125" t="s">
        <v>515</v>
      </c>
      <c r="B7" s="124" t="s">
        <v>633</v>
      </c>
      <c r="C7" s="124"/>
      <c r="D7" s="124"/>
      <c r="E7" s="124"/>
      <c r="F7" s="124"/>
    </row>
    <row r="8" spans="1:6" x14ac:dyDescent="0.25">
      <c r="A8" s="126"/>
      <c r="B8" s="124"/>
      <c r="C8" s="124"/>
      <c r="D8" s="124"/>
      <c r="E8" s="124"/>
      <c r="F8" s="124"/>
    </row>
    <row r="9" spans="1:6" x14ac:dyDescent="0.25">
      <c r="A9" s="131" t="s">
        <v>516</v>
      </c>
      <c r="B9" s="124"/>
      <c r="C9" s="124"/>
      <c r="D9" s="124"/>
      <c r="E9" s="124"/>
      <c r="F9" s="124"/>
    </row>
    <row r="10" spans="1:6" x14ac:dyDescent="0.25">
      <c r="A10" s="125" t="s">
        <v>517</v>
      </c>
      <c r="B10" s="134">
        <v>554</v>
      </c>
      <c r="C10" s="134"/>
      <c r="D10" s="134"/>
      <c r="E10" s="134"/>
      <c r="F10" s="134"/>
    </row>
    <row r="11" spans="1:6" x14ac:dyDescent="0.25">
      <c r="A11" s="59" t="s">
        <v>518</v>
      </c>
      <c r="B11" s="155">
        <v>76</v>
      </c>
      <c r="C11" s="134"/>
      <c r="D11" s="134"/>
      <c r="E11" s="134"/>
      <c r="F11" s="134"/>
    </row>
    <row r="12" spans="1:6" x14ac:dyDescent="0.25">
      <c r="A12" s="59" t="s">
        <v>519</v>
      </c>
      <c r="B12" s="155">
        <v>18</v>
      </c>
      <c r="C12" s="134"/>
      <c r="D12" s="134"/>
      <c r="E12" s="134"/>
      <c r="F12" s="134"/>
    </row>
    <row r="13" spans="1:6" x14ac:dyDescent="0.25">
      <c r="A13" s="59" t="s">
        <v>520</v>
      </c>
      <c r="B13" s="155">
        <v>42.48</v>
      </c>
      <c r="C13" s="134"/>
      <c r="D13" s="134"/>
      <c r="E13" s="134"/>
      <c r="F13" s="134"/>
    </row>
    <row r="14" spans="1:6" x14ac:dyDescent="0.25">
      <c r="A14" s="125" t="s">
        <v>521</v>
      </c>
      <c r="B14" s="134">
        <v>47</v>
      </c>
      <c r="C14" s="134"/>
      <c r="D14" s="134"/>
      <c r="E14" s="134"/>
      <c r="F14" s="134"/>
    </row>
    <row r="15" spans="1:6" x14ac:dyDescent="0.25">
      <c r="A15" s="59" t="s">
        <v>518</v>
      </c>
      <c r="B15" s="134"/>
      <c r="C15" s="134"/>
      <c r="D15" s="134"/>
      <c r="E15" s="134"/>
      <c r="F15" s="134"/>
    </row>
    <row r="16" spans="1:6" x14ac:dyDescent="0.25">
      <c r="A16" s="59" t="s">
        <v>519</v>
      </c>
      <c r="B16" s="135"/>
      <c r="C16" s="135"/>
      <c r="D16" s="135"/>
      <c r="E16" s="135"/>
      <c r="F16" s="135"/>
    </row>
    <row r="17" spans="1:9" x14ac:dyDescent="0.25">
      <c r="A17" s="59" t="s">
        <v>520</v>
      </c>
      <c r="B17" s="136"/>
      <c r="C17" s="136"/>
      <c r="D17" s="136"/>
      <c r="E17" s="136"/>
      <c r="F17" s="136"/>
    </row>
    <row r="18" spans="1:9" x14ac:dyDescent="0.25">
      <c r="A18" s="125" t="s">
        <v>522</v>
      </c>
      <c r="B18" s="136"/>
      <c r="C18" s="136"/>
      <c r="D18" s="136"/>
      <c r="E18" s="136"/>
      <c r="F18" s="136"/>
    </row>
    <row r="19" spans="1:9" x14ac:dyDescent="0.25">
      <c r="A19" s="125" t="s">
        <v>523</v>
      </c>
      <c r="B19" s="136">
        <v>6.46</v>
      </c>
      <c r="C19" s="136"/>
      <c r="D19" s="136"/>
      <c r="E19" s="136"/>
      <c r="F19" s="136"/>
    </row>
    <row r="20" spans="1:9" x14ac:dyDescent="0.25">
      <c r="A20" s="125" t="s">
        <v>524</v>
      </c>
      <c r="B20" s="137">
        <v>0</v>
      </c>
      <c r="C20" s="137"/>
      <c r="D20" s="137"/>
      <c r="E20" s="137"/>
      <c r="F20" s="137"/>
    </row>
    <row r="21" spans="1:9" x14ac:dyDescent="0.25">
      <c r="A21" s="125" t="s">
        <v>525</v>
      </c>
      <c r="B21" s="137">
        <v>1</v>
      </c>
      <c r="C21" s="137"/>
      <c r="D21" s="137"/>
      <c r="E21" s="137"/>
      <c r="F21" s="137"/>
    </row>
    <row r="22" spans="1:9" x14ac:dyDescent="0.25">
      <c r="A22" s="125" t="s">
        <v>526</v>
      </c>
      <c r="B22" s="137">
        <v>0.14940000000000001</v>
      </c>
      <c r="C22" s="137"/>
      <c r="D22" s="137"/>
      <c r="E22" s="137"/>
      <c r="F22" s="137"/>
    </row>
    <row r="23" spans="1:9" x14ac:dyDescent="0.25">
      <c r="A23" s="125" t="s">
        <v>527</v>
      </c>
      <c r="B23" s="137">
        <v>0</v>
      </c>
      <c r="C23" s="137"/>
      <c r="D23" s="137"/>
      <c r="E23" s="137"/>
      <c r="F23" s="137"/>
      <c r="I23" t="s">
        <v>635</v>
      </c>
    </row>
    <row r="24" spans="1:9" x14ac:dyDescent="0.25">
      <c r="A24" s="125" t="s">
        <v>528</v>
      </c>
      <c r="B24" s="129">
        <v>61.26</v>
      </c>
      <c r="C24" s="129"/>
      <c r="D24" s="129"/>
      <c r="E24" s="129"/>
      <c r="F24" s="129"/>
    </row>
    <row r="25" spans="1:9" x14ac:dyDescent="0.25">
      <c r="A25" s="125" t="s">
        <v>529</v>
      </c>
      <c r="B25" s="129">
        <v>74.5</v>
      </c>
      <c r="C25" s="129"/>
      <c r="D25" s="129"/>
      <c r="E25" s="129"/>
      <c r="F25" s="129"/>
    </row>
    <row r="26" spans="1:9" x14ac:dyDescent="0.25">
      <c r="A26" s="126"/>
      <c r="B26" s="130"/>
      <c r="C26" s="130"/>
      <c r="D26" s="130"/>
      <c r="E26" s="130"/>
      <c r="F26" s="130"/>
    </row>
    <row r="27" spans="1:9" ht="14.45" customHeight="1" x14ac:dyDescent="0.25">
      <c r="A27" s="131" t="s">
        <v>530</v>
      </c>
      <c r="B27" s="128"/>
      <c r="C27" s="128"/>
      <c r="D27" s="128"/>
      <c r="E27" s="128"/>
      <c r="F27" s="128"/>
    </row>
    <row r="28" spans="1:9" x14ac:dyDescent="0.25">
      <c r="A28" s="125" t="s">
        <v>531</v>
      </c>
      <c r="B28" s="79"/>
      <c r="C28" s="79"/>
      <c r="D28" s="79"/>
      <c r="E28" s="79"/>
      <c r="F28" s="79"/>
    </row>
    <row r="29" spans="1:9" x14ac:dyDescent="0.25">
      <c r="A29" s="121"/>
      <c r="B29" s="46"/>
      <c r="C29" s="46"/>
      <c r="D29" s="46"/>
      <c r="E29" s="46"/>
      <c r="F29" s="46"/>
    </row>
    <row r="30" spans="1:9" x14ac:dyDescent="0.25">
      <c r="A30" s="132" t="s">
        <v>532</v>
      </c>
      <c r="B30" s="46"/>
      <c r="C30" s="46"/>
      <c r="D30" s="46"/>
      <c r="E30" s="46"/>
      <c r="F30" s="46"/>
    </row>
    <row r="31" spans="1:9" x14ac:dyDescent="0.25">
      <c r="A31" s="133" t="s">
        <v>517</v>
      </c>
      <c r="B31" s="79">
        <v>70085942.200000003</v>
      </c>
      <c r="C31" s="79"/>
      <c r="D31" s="79"/>
      <c r="E31" s="79"/>
      <c r="F31" s="79"/>
    </row>
    <row r="32" spans="1:9" x14ac:dyDescent="0.25">
      <c r="A32" s="133" t="s">
        <v>521</v>
      </c>
      <c r="B32" s="79">
        <v>2153563.4300000002</v>
      </c>
      <c r="C32" s="79"/>
      <c r="D32" s="79"/>
      <c r="E32" s="79"/>
      <c r="F32" s="79"/>
    </row>
    <row r="33" spans="1:6" x14ac:dyDescent="0.25">
      <c r="A33" s="133" t="s">
        <v>533</v>
      </c>
      <c r="B33" s="79"/>
      <c r="C33" s="79"/>
      <c r="D33" s="79"/>
      <c r="E33" s="79"/>
      <c r="F33" s="79"/>
    </row>
    <row r="34" spans="1:6" x14ac:dyDescent="0.25">
      <c r="A34" s="121"/>
      <c r="B34" s="46"/>
      <c r="C34" s="46"/>
      <c r="D34" s="46"/>
      <c r="E34" s="46"/>
      <c r="F34" s="46"/>
    </row>
    <row r="35" spans="1:6" x14ac:dyDescent="0.25">
      <c r="A35" s="132" t="s">
        <v>534</v>
      </c>
      <c r="B35" s="46"/>
      <c r="C35" s="46"/>
      <c r="D35" s="46"/>
      <c r="E35" s="46"/>
      <c r="F35" s="46"/>
    </row>
    <row r="36" spans="1:6" x14ac:dyDescent="0.25">
      <c r="A36" s="133" t="s">
        <v>535</v>
      </c>
      <c r="B36" s="46">
        <v>9676.07</v>
      </c>
      <c r="C36" s="46"/>
      <c r="D36" s="46"/>
      <c r="E36" s="46"/>
      <c r="F36" s="46"/>
    </row>
    <row r="37" spans="1:6" x14ac:dyDescent="0.25">
      <c r="A37" s="133" t="s">
        <v>536</v>
      </c>
      <c r="B37" s="46">
        <v>3012.49</v>
      </c>
      <c r="C37" s="46"/>
      <c r="D37" s="46"/>
      <c r="E37" s="46"/>
      <c r="F37" s="46"/>
    </row>
    <row r="38" spans="1:6" x14ac:dyDescent="0.25">
      <c r="A38" s="133" t="s">
        <v>537</v>
      </c>
      <c r="B38" s="46">
        <v>6188.4</v>
      </c>
      <c r="C38" s="46"/>
      <c r="D38" s="46"/>
      <c r="E38" s="46"/>
      <c r="F38" s="46"/>
    </row>
    <row r="39" spans="1:6" x14ac:dyDescent="0.25">
      <c r="A39" s="121"/>
      <c r="B39" s="46"/>
      <c r="C39" s="46"/>
      <c r="D39" s="46"/>
      <c r="E39" s="46"/>
      <c r="F39" s="46"/>
    </row>
    <row r="40" spans="1:6" x14ac:dyDescent="0.25">
      <c r="A40" s="132" t="s">
        <v>538</v>
      </c>
      <c r="B40" s="46"/>
      <c r="C40" s="46"/>
      <c r="D40" s="46"/>
      <c r="E40" s="46"/>
      <c r="F40" s="46"/>
    </row>
    <row r="41" spans="1:6" x14ac:dyDescent="0.25">
      <c r="A41" s="121"/>
      <c r="B41" s="46"/>
      <c r="C41" s="46"/>
      <c r="D41" s="46"/>
      <c r="E41" s="46"/>
      <c r="F41" s="46"/>
    </row>
    <row r="42" spans="1:6" x14ac:dyDescent="0.25">
      <c r="A42" s="132" t="s">
        <v>539</v>
      </c>
      <c r="B42" s="46"/>
      <c r="C42" s="46"/>
      <c r="D42" s="46"/>
      <c r="E42" s="46"/>
      <c r="F42" s="46"/>
    </row>
    <row r="43" spans="1:6" x14ac:dyDescent="0.25">
      <c r="A43" s="133" t="s">
        <v>540</v>
      </c>
      <c r="B43" s="79">
        <v>2153563.4300000002</v>
      </c>
      <c r="C43" s="79"/>
      <c r="D43" s="79"/>
      <c r="E43" s="79"/>
      <c r="F43" s="79"/>
    </row>
    <row r="44" spans="1:6" x14ac:dyDescent="0.25">
      <c r="A44" s="133" t="s">
        <v>541</v>
      </c>
      <c r="B44" s="79">
        <v>50221793.469999999</v>
      </c>
      <c r="C44" s="79"/>
      <c r="D44" s="79"/>
      <c r="E44" s="79"/>
      <c r="F44" s="79"/>
    </row>
    <row r="45" spans="1:6" x14ac:dyDescent="0.25">
      <c r="A45" s="133" t="s">
        <v>542</v>
      </c>
      <c r="B45" s="79">
        <v>85698109.840000004</v>
      </c>
      <c r="C45" s="79"/>
      <c r="D45" s="79"/>
      <c r="E45" s="79"/>
      <c r="F45" s="79"/>
    </row>
    <row r="46" spans="1:6" x14ac:dyDescent="0.25">
      <c r="A46" s="121"/>
      <c r="B46" s="46"/>
      <c r="C46" s="46"/>
      <c r="D46" s="46"/>
      <c r="E46" s="46"/>
      <c r="F46" s="46"/>
    </row>
    <row r="47" spans="1:6" ht="30" x14ac:dyDescent="0.25">
      <c r="A47" s="132" t="s">
        <v>543</v>
      </c>
      <c r="B47" s="46"/>
      <c r="C47" s="46"/>
      <c r="D47" s="46"/>
      <c r="E47" s="46"/>
      <c r="F47" s="46"/>
    </row>
    <row r="48" spans="1:6" x14ac:dyDescent="0.25">
      <c r="A48" s="133" t="s">
        <v>541</v>
      </c>
      <c r="B48" s="79">
        <v>120.27</v>
      </c>
      <c r="C48" s="79"/>
      <c r="D48" s="79"/>
      <c r="E48" s="79"/>
      <c r="F48" s="79"/>
    </row>
    <row r="49" spans="1:6" x14ac:dyDescent="0.25">
      <c r="A49" s="133" t="s">
        <v>542</v>
      </c>
      <c r="B49" s="79">
        <v>205.23</v>
      </c>
      <c r="C49" s="79"/>
      <c r="D49" s="79"/>
      <c r="E49" s="79"/>
      <c r="F49" s="79"/>
    </row>
    <row r="50" spans="1:6" x14ac:dyDescent="0.25">
      <c r="A50" s="121"/>
      <c r="B50" s="46"/>
      <c r="C50" s="46"/>
      <c r="D50" s="46"/>
      <c r="E50" s="46"/>
      <c r="F50" s="46"/>
    </row>
    <row r="51" spans="1:6" x14ac:dyDescent="0.25">
      <c r="A51" s="132" t="s">
        <v>544</v>
      </c>
      <c r="B51" s="46"/>
      <c r="C51" s="46"/>
      <c r="D51" s="46"/>
      <c r="E51" s="46"/>
      <c r="F51" s="46"/>
    </row>
    <row r="52" spans="1:6" x14ac:dyDescent="0.25">
      <c r="A52" s="133" t="s">
        <v>541</v>
      </c>
      <c r="B52" s="79">
        <v>50221793.469999999</v>
      </c>
      <c r="C52" s="79"/>
      <c r="D52" s="79"/>
      <c r="E52" s="79"/>
      <c r="F52" s="79"/>
    </row>
    <row r="53" spans="1:6" x14ac:dyDescent="0.25">
      <c r="A53" s="133" t="s">
        <v>542</v>
      </c>
      <c r="B53" s="79">
        <v>85698109.840000004</v>
      </c>
      <c r="C53" s="79"/>
      <c r="D53" s="79"/>
      <c r="E53" s="79"/>
      <c r="F53" s="79"/>
    </row>
    <row r="54" spans="1:6" x14ac:dyDescent="0.25">
      <c r="A54" s="133" t="s">
        <v>545</v>
      </c>
      <c r="B54" s="79"/>
      <c r="C54" s="79"/>
      <c r="D54" s="79"/>
      <c r="E54" s="79"/>
      <c r="F54" s="79"/>
    </row>
    <row r="55" spans="1:6" x14ac:dyDescent="0.25">
      <c r="A55" s="121"/>
      <c r="B55" s="46"/>
      <c r="C55" s="46"/>
      <c r="D55" s="46"/>
      <c r="E55" s="46"/>
      <c r="F55" s="46"/>
    </row>
    <row r="56" spans="1:6" x14ac:dyDescent="0.25">
      <c r="A56" s="132" t="s">
        <v>546</v>
      </c>
      <c r="B56" s="46"/>
      <c r="C56" s="46"/>
      <c r="D56" s="46"/>
      <c r="E56" s="46"/>
      <c r="F56" s="46"/>
    </row>
    <row r="57" spans="1:6" x14ac:dyDescent="0.25">
      <c r="A57" s="133" t="s">
        <v>541</v>
      </c>
      <c r="B57" s="79">
        <v>50221793.469999999</v>
      </c>
      <c r="C57" s="79"/>
      <c r="D57" s="79"/>
      <c r="E57" s="79"/>
      <c r="F57" s="79"/>
    </row>
    <row r="58" spans="1:6" x14ac:dyDescent="0.25">
      <c r="A58" s="133" t="s">
        <v>542</v>
      </c>
      <c r="B58" s="79">
        <v>85698109.840000004</v>
      </c>
      <c r="C58" s="79"/>
      <c r="D58" s="79"/>
      <c r="E58" s="79"/>
      <c r="F58" s="79"/>
    </row>
    <row r="59" spans="1:6" x14ac:dyDescent="0.25">
      <c r="A59" s="121"/>
      <c r="B59" s="46"/>
      <c r="C59" s="46"/>
      <c r="D59" s="46"/>
      <c r="E59" s="46"/>
      <c r="F59" s="46"/>
    </row>
    <row r="60" spans="1:6" x14ac:dyDescent="0.25">
      <c r="A60" s="132" t="s">
        <v>547</v>
      </c>
      <c r="B60" s="46">
        <v>16.13</v>
      </c>
      <c r="C60" s="46"/>
      <c r="D60" s="46"/>
      <c r="E60" s="46"/>
      <c r="F60" s="46"/>
    </row>
    <row r="61" spans="1:6" x14ac:dyDescent="0.25">
      <c r="A61" s="133" t="s">
        <v>548</v>
      </c>
      <c r="B61" s="120">
        <v>2050</v>
      </c>
      <c r="C61" s="120"/>
      <c r="D61" s="120"/>
      <c r="E61" s="120"/>
      <c r="F61" s="120"/>
    </row>
    <row r="62" spans="1:6" x14ac:dyDescent="0.25">
      <c r="A62" s="133" t="s">
        <v>549</v>
      </c>
      <c r="B62" s="138">
        <v>8.5599999999999996E-2</v>
      </c>
      <c r="C62" s="138"/>
      <c r="D62" s="138"/>
      <c r="E62" s="138"/>
      <c r="F62" s="138"/>
    </row>
    <row r="63" spans="1:6" x14ac:dyDescent="0.25">
      <c r="A63" s="121"/>
      <c r="B63" s="120"/>
      <c r="C63" s="120"/>
      <c r="D63" s="120"/>
      <c r="E63" s="120"/>
      <c r="F63" s="120"/>
    </row>
    <row r="64" spans="1:6" x14ac:dyDescent="0.25">
      <c r="A64" s="132" t="s">
        <v>550</v>
      </c>
      <c r="B64" s="120"/>
      <c r="C64" s="120"/>
      <c r="D64" s="120"/>
      <c r="E64" s="120"/>
      <c r="F64" s="120"/>
    </row>
    <row r="65" spans="1:6" x14ac:dyDescent="0.25">
      <c r="A65" s="133" t="s">
        <v>551</v>
      </c>
      <c r="B65" s="120">
        <v>2021</v>
      </c>
      <c r="C65" s="120"/>
      <c r="D65" s="120"/>
      <c r="E65" s="120"/>
      <c r="F65" s="120"/>
    </row>
    <row r="66" spans="1:6" ht="30" x14ac:dyDescent="0.25">
      <c r="A66" s="133" t="s">
        <v>552</v>
      </c>
      <c r="B66" s="121" t="s">
        <v>634</v>
      </c>
      <c r="C66" s="46"/>
      <c r="D66" s="121"/>
      <c r="E66" s="121"/>
      <c r="F66" s="121"/>
    </row>
    <row r="67" spans="1:6" x14ac:dyDescent="0.25">
      <c r="A67" s="47"/>
      <c r="B67" s="47"/>
      <c r="C67" s="47"/>
      <c r="D67" s="47"/>
      <c r="E67" s="47"/>
      <c r="F67" s="4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1" customWidth="1"/>
    <col min="2" max="3" width="16.42578125" style="61" customWidth="1"/>
    <col min="4" max="4" width="16.28515625" style="61" customWidth="1"/>
    <col min="5" max="5" width="17" style="61" customWidth="1"/>
    <col min="6" max="6" width="14.7109375" style="61" customWidth="1"/>
    <col min="7" max="7" width="15.5703125" style="61" customWidth="1"/>
    <col min="8" max="163" width="11.5703125" style="61"/>
    <col min="164" max="164" width="47.7109375" style="61" customWidth="1"/>
    <col min="165" max="166" width="16.42578125" style="61" customWidth="1"/>
    <col min="167" max="167" width="16.28515625" style="61" customWidth="1"/>
    <col min="168" max="168" width="17" style="61" customWidth="1"/>
    <col min="169" max="169" width="14.7109375" style="61" customWidth="1"/>
    <col min="170" max="170" width="15.5703125" style="61" customWidth="1"/>
    <col min="171" max="419" width="11.5703125" style="61"/>
    <col min="420" max="420" width="47.7109375" style="61" customWidth="1"/>
    <col min="421" max="422" width="16.42578125" style="61" customWidth="1"/>
    <col min="423" max="423" width="16.28515625" style="61" customWidth="1"/>
    <col min="424" max="424" width="17" style="61" customWidth="1"/>
    <col min="425" max="425" width="14.7109375" style="61" customWidth="1"/>
    <col min="426" max="426" width="15.5703125" style="61" customWidth="1"/>
    <col min="427" max="675" width="11.5703125" style="61"/>
    <col min="676" max="676" width="47.7109375" style="61" customWidth="1"/>
    <col min="677" max="678" width="16.42578125" style="61" customWidth="1"/>
    <col min="679" max="679" width="16.28515625" style="61" customWidth="1"/>
    <col min="680" max="680" width="17" style="61" customWidth="1"/>
    <col min="681" max="681" width="14.7109375" style="61" customWidth="1"/>
    <col min="682" max="682" width="15.5703125" style="61" customWidth="1"/>
    <col min="683" max="931" width="11.5703125" style="61"/>
    <col min="932" max="932" width="47.7109375" style="61" customWidth="1"/>
    <col min="933" max="934" width="16.42578125" style="61" customWidth="1"/>
    <col min="935" max="935" width="16.28515625" style="61" customWidth="1"/>
    <col min="936" max="936" width="17" style="61" customWidth="1"/>
    <col min="937" max="937" width="14.7109375" style="61" customWidth="1"/>
    <col min="938" max="938" width="15.5703125" style="61" customWidth="1"/>
    <col min="939" max="1187" width="11.5703125" style="61"/>
    <col min="1188" max="1188" width="47.7109375" style="61" customWidth="1"/>
    <col min="1189" max="1190" width="16.42578125" style="61" customWidth="1"/>
    <col min="1191" max="1191" width="16.28515625" style="61" customWidth="1"/>
    <col min="1192" max="1192" width="17" style="61" customWidth="1"/>
    <col min="1193" max="1193" width="14.7109375" style="61" customWidth="1"/>
    <col min="1194" max="1194" width="15.5703125" style="61" customWidth="1"/>
    <col min="1195" max="1443" width="11.5703125" style="61"/>
    <col min="1444" max="1444" width="47.7109375" style="61" customWidth="1"/>
    <col min="1445" max="1446" width="16.42578125" style="61" customWidth="1"/>
    <col min="1447" max="1447" width="16.28515625" style="61" customWidth="1"/>
    <col min="1448" max="1448" width="17" style="61" customWidth="1"/>
    <col min="1449" max="1449" width="14.7109375" style="61" customWidth="1"/>
    <col min="1450" max="1450" width="15.5703125" style="61" customWidth="1"/>
    <col min="1451" max="1699" width="11.5703125" style="61"/>
    <col min="1700" max="1700" width="47.7109375" style="61" customWidth="1"/>
    <col min="1701" max="1702" width="16.42578125" style="61" customWidth="1"/>
    <col min="1703" max="1703" width="16.28515625" style="61" customWidth="1"/>
    <col min="1704" max="1704" width="17" style="61" customWidth="1"/>
    <col min="1705" max="1705" width="14.7109375" style="61" customWidth="1"/>
    <col min="1706" max="1706" width="15.5703125" style="61" customWidth="1"/>
    <col min="1707" max="1955" width="11.5703125" style="61"/>
    <col min="1956" max="1956" width="47.7109375" style="61" customWidth="1"/>
    <col min="1957" max="1958" width="16.42578125" style="61" customWidth="1"/>
    <col min="1959" max="1959" width="16.28515625" style="61" customWidth="1"/>
    <col min="1960" max="1960" width="17" style="61" customWidth="1"/>
    <col min="1961" max="1961" width="14.7109375" style="61" customWidth="1"/>
    <col min="1962" max="1962" width="15.5703125" style="61" customWidth="1"/>
    <col min="1963" max="2211" width="11.5703125" style="61"/>
    <col min="2212" max="2212" width="47.7109375" style="61" customWidth="1"/>
    <col min="2213" max="2214" width="16.42578125" style="61" customWidth="1"/>
    <col min="2215" max="2215" width="16.28515625" style="61" customWidth="1"/>
    <col min="2216" max="2216" width="17" style="61" customWidth="1"/>
    <col min="2217" max="2217" width="14.7109375" style="61" customWidth="1"/>
    <col min="2218" max="2218" width="15.5703125" style="61" customWidth="1"/>
    <col min="2219" max="2467" width="11.5703125" style="61"/>
    <col min="2468" max="2468" width="47.7109375" style="61" customWidth="1"/>
    <col min="2469" max="2470" width="16.42578125" style="61" customWidth="1"/>
    <col min="2471" max="2471" width="16.28515625" style="61" customWidth="1"/>
    <col min="2472" max="2472" width="17" style="61" customWidth="1"/>
    <col min="2473" max="2473" width="14.7109375" style="61" customWidth="1"/>
    <col min="2474" max="2474" width="15.5703125" style="61" customWidth="1"/>
    <col min="2475" max="2723" width="11.5703125" style="61"/>
    <col min="2724" max="2724" width="47.7109375" style="61" customWidth="1"/>
    <col min="2725" max="2726" width="16.42578125" style="61" customWidth="1"/>
    <col min="2727" max="2727" width="16.28515625" style="61" customWidth="1"/>
    <col min="2728" max="2728" width="17" style="61" customWidth="1"/>
    <col min="2729" max="2729" width="14.7109375" style="61" customWidth="1"/>
    <col min="2730" max="2730" width="15.5703125" style="61" customWidth="1"/>
    <col min="2731" max="2979" width="11.5703125" style="61"/>
    <col min="2980" max="2980" width="47.7109375" style="61" customWidth="1"/>
    <col min="2981" max="2982" width="16.42578125" style="61" customWidth="1"/>
    <col min="2983" max="2983" width="16.28515625" style="61" customWidth="1"/>
    <col min="2984" max="2984" width="17" style="61" customWidth="1"/>
    <col min="2985" max="2985" width="14.7109375" style="61" customWidth="1"/>
    <col min="2986" max="2986" width="15.5703125" style="61" customWidth="1"/>
    <col min="2987" max="3235" width="11.5703125" style="61"/>
    <col min="3236" max="3236" width="47.7109375" style="61" customWidth="1"/>
    <col min="3237" max="3238" width="16.42578125" style="61" customWidth="1"/>
    <col min="3239" max="3239" width="16.28515625" style="61" customWidth="1"/>
    <col min="3240" max="3240" width="17" style="61" customWidth="1"/>
    <col min="3241" max="3241" width="14.7109375" style="61" customWidth="1"/>
    <col min="3242" max="3242" width="15.5703125" style="61" customWidth="1"/>
    <col min="3243" max="3491" width="11.5703125" style="61"/>
    <col min="3492" max="3492" width="47.7109375" style="61" customWidth="1"/>
    <col min="3493" max="3494" width="16.42578125" style="61" customWidth="1"/>
    <col min="3495" max="3495" width="16.28515625" style="61" customWidth="1"/>
    <col min="3496" max="3496" width="17" style="61" customWidth="1"/>
    <col min="3497" max="3497" width="14.7109375" style="61" customWidth="1"/>
    <col min="3498" max="3498" width="15.5703125" style="61" customWidth="1"/>
    <col min="3499" max="3747" width="11.5703125" style="61"/>
    <col min="3748" max="3748" width="47.7109375" style="61" customWidth="1"/>
    <col min="3749" max="3750" width="16.42578125" style="61" customWidth="1"/>
    <col min="3751" max="3751" width="16.28515625" style="61" customWidth="1"/>
    <col min="3752" max="3752" width="17" style="61" customWidth="1"/>
    <col min="3753" max="3753" width="14.7109375" style="61" customWidth="1"/>
    <col min="3754" max="3754" width="15.5703125" style="61" customWidth="1"/>
    <col min="3755" max="4003" width="11.5703125" style="61"/>
    <col min="4004" max="4004" width="47.7109375" style="61" customWidth="1"/>
    <col min="4005" max="4006" width="16.42578125" style="61" customWidth="1"/>
    <col min="4007" max="4007" width="16.28515625" style="61" customWidth="1"/>
    <col min="4008" max="4008" width="17" style="61" customWidth="1"/>
    <col min="4009" max="4009" width="14.7109375" style="61" customWidth="1"/>
    <col min="4010" max="4010" width="15.5703125" style="61" customWidth="1"/>
    <col min="4011" max="4259" width="11.5703125" style="61"/>
    <col min="4260" max="4260" width="47.7109375" style="61" customWidth="1"/>
    <col min="4261" max="4262" width="16.42578125" style="61" customWidth="1"/>
    <col min="4263" max="4263" width="16.28515625" style="61" customWidth="1"/>
    <col min="4264" max="4264" width="17" style="61" customWidth="1"/>
    <col min="4265" max="4265" width="14.7109375" style="61" customWidth="1"/>
    <col min="4266" max="4266" width="15.5703125" style="61" customWidth="1"/>
    <col min="4267" max="4515" width="11.5703125" style="61"/>
    <col min="4516" max="4516" width="47.7109375" style="61" customWidth="1"/>
    <col min="4517" max="4518" width="16.42578125" style="61" customWidth="1"/>
    <col min="4519" max="4519" width="16.28515625" style="61" customWidth="1"/>
    <col min="4520" max="4520" width="17" style="61" customWidth="1"/>
    <col min="4521" max="4521" width="14.7109375" style="61" customWidth="1"/>
    <col min="4522" max="4522" width="15.5703125" style="61" customWidth="1"/>
    <col min="4523" max="4771" width="11.5703125" style="61"/>
    <col min="4772" max="4772" width="47.7109375" style="61" customWidth="1"/>
    <col min="4773" max="4774" width="16.42578125" style="61" customWidth="1"/>
    <col min="4775" max="4775" width="16.28515625" style="61" customWidth="1"/>
    <col min="4776" max="4776" width="17" style="61" customWidth="1"/>
    <col min="4777" max="4777" width="14.7109375" style="61" customWidth="1"/>
    <col min="4778" max="4778" width="15.5703125" style="61" customWidth="1"/>
    <col min="4779" max="5027" width="11.5703125" style="61"/>
    <col min="5028" max="5028" width="47.7109375" style="61" customWidth="1"/>
    <col min="5029" max="5030" width="16.42578125" style="61" customWidth="1"/>
    <col min="5031" max="5031" width="16.28515625" style="61" customWidth="1"/>
    <col min="5032" max="5032" width="17" style="61" customWidth="1"/>
    <col min="5033" max="5033" width="14.7109375" style="61" customWidth="1"/>
    <col min="5034" max="5034" width="15.5703125" style="61" customWidth="1"/>
    <col min="5035" max="5283" width="11.5703125" style="61"/>
    <col min="5284" max="5284" width="47.7109375" style="61" customWidth="1"/>
    <col min="5285" max="5286" width="16.42578125" style="61" customWidth="1"/>
    <col min="5287" max="5287" width="16.28515625" style="61" customWidth="1"/>
    <col min="5288" max="5288" width="17" style="61" customWidth="1"/>
    <col min="5289" max="5289" width="14.7109375" style="61" customWidth="1"/>
    <col min="5290" max="5290" width="15.5703125" style="61" customWidth="1"/>
    <col min="5291" max="5539" width="11.5703125" style="61"/>
    <col min="5540" max="5540" width="47.7109375" style="61" customWidth="1"/>
    <col min="5541" max="5542" width="16.42578125" style="61" customWidth="1"/>
    <col min="5543" max="5543" width="16.28515625" style="61" customWidth="1"/>
    <col min="5544" max="5544" width="17" style="61" customWidth="1"/>
    <col min="5545" max="5545" width="14.7109375" style="61" customWidth="1"/>
    <col min="5546" max="5546" width="15.5703125" style="61" customWidth="1"/>
    <col min="5547" max="5795" width="11.5703125" style="61"/>
    <col min="5796" max="5796" width="47.7109375" style="61" customWidth="1"/>
    <col min="5797" max="5798" width="16.42578125" style="61" customWidth="1"/>
    <col min="5799" max="5799" width="16.28515625" style="61" customWidth="1"/>
    <col min="5800" max="5800" width="17" style="61" customWidth="1"/>
    <col min="5801" max="5801" width="14.7109375" style="61" customWidth="1"/>
    <col min="5802" max="5802" width="15.5703125" style="61" customWidth="1"/>
    <col min="5803" max="6051" width="11.5703125" style="61"/>
    <col min="6052" max="6052" width="47.7109375" style="61" customWidth="1"/>
    <col min="6053" max="6054" width="16.42578125" style="61" customWidth="1"/>
    <col min="6055" max="6055" width="16.28515625" style="61" customWidth="1"/>
    <col min="6056" max="6056" width="17" style="61" customWidth="1"/>
    <col min="6057" max="6057" width="14.7109375" style="61" customWidth="1"/>
    <col min="6058" max="6058" width="15.5703125" style="61" customWidth="1"/>
    <col min="6059" max="6307" width="11.5703125" style="61"/>
    <col min="6308" max="6308" width="47.7109375" style="61" customWidth="1"/>
    <col min="6309" max="6310" width="16.42578125" style="61" customWidth="1"/>
    <col min="6311" max="6311" width="16.28515625" style="61" customWidth="1"/>
    <col min="6312" max="6312" width="17" style="61" customWidth="1"/>
    <col min="6313" max="6313" width="14.7109375" style="61" customWidth="1"/>
    <col min="6314" max="6314" width="15.5703125" style="61" customWidth="1"/>
    <col min="6315" max="6563" width="11.5703125" style="61"/>
    <col min="6564" max="6564" width="47.7109375" style="61" customWidth="1"/>
    <col min="6565" max="6566" width="16.42578125" style="61" customWidth="1"/>
    <col min="6567" max="6567" width="16.28515625" style="61" customWidth="1"/>
    <col min="6568" max="6568" width="17" style="61" customWidth="1"/>
    <col min="6569" max="6569" width="14.7109375" style="61" customWidth="1"/>
    <col min="6570" max="6570" width="15.5703125" style="61" customWidth="1"/>
    <col min="6571" max="6819" width="11.5703125" style="61"/>
    <col min="6820" max="6820" width="47.7109375" style="61" customWidth="1"/>
    <col min="6821" max="6822" width="16.42578125" style="61" customWidth="1"/>
    <col min="6823" max="6823" width="16.28515625" style="61" customWidth="1"/>
    <col min="6824" max="6824" width="17" style="61" customWidth="1"/>
    <col min="6825" max="6825" width="14.7109375" style="61" customWidth="1"/>
    <col min="6826" max="6826" width="15.5703125" style="61" customWidth="1"/>
    <col min="6827" max="7075" width="11.5703125" style="61"/>
    <col min="7076" max="7076" width="47.7109375" style="61" customWidth="1"/>
    <col min="7077" max="7078" width="16.42578125" style="61" customWidth="1"/>
    <col min="7079" max="7079" width="16.28515625" style="61" customWidth="1"/>
    <col min="7080" max="7080" width="17" style="61" customWidth="1"/>
    <col min="7081" max="7081" width="14.7109375" style="61" customWidth="1"/>
    <col min="7082" max="7082" width="15.5703125" style="61" customWidth="1"/>
    <col min="7083" max="7331" width="11.5703125" style="61"/>
    <col min="7332" max="7332" width="47.7109375" style="61" customWidth="1"/>
    <col min="7333" max="7334" width="16.42578125" style="61" customWidth="1"/>
    <col min="7335" max="7335" width="16.28515625" style="61" customWidth="1"/>
    <col min="7336" max="7336" width="17" style="61" customWidth="1"/>
    <col min="7337" max="7337" width="14.7109375" style="61" customWidth="1"/>
    <col min="7338" max="7338" width="15.5703125" style="61" customWidth="1"/>
    <col min="7339" max="7587" width="11.5703125" style="61"/>
    <col min="7588" max="7588" width="47.7109375" style="61" customWidth="1"/>
    <col min="7589" max="7590" width="16.42578125" style="61" customWidth="1"/>
    <col min="7591" max="7591" width="16.28515625" style="61" customWidth="1"/>
    <col min="7592" max="7592" width="17" style="61" customWidth="1"/>
    <col min="7593" max="7593" width="14.7109375" style="61" customWidth="1"/>
    <col min="7594" max="7594" width="15.5703125" style="61" customWidth="1"/>
    <col min="7595" max="7843" width="11.5703125" style="61"/>
    <col min="7844" max="7844" width="47.7109375" style="61" customWidth="1"/>
    <col min="7845" max="7846" width="16.42578125" style="61" customWidth="1"/>
    <col min="7847" max="7847" width="16.28515625" style="61" customWidth="1"/>
    <col min="7848" max="7848" width="17" style="61" customWidth="1"/>
    <col min="7849" max="7849" width="14.7109375" style="61" customWidth="1"/>
    <col min="7850" max="7850" width="15.5703125" style="61" customWidth="1"/>
    <col min="7851" max="8099" width="11.5703125" style="61"/>
    <col min="8100" max="8100" width="47.7109375" style="61" customWidth="1"/>
    <col min="8101" max="8102" width="16.42578125" style="61" customWidth="1"/>
    <col min="8103" max="8103" width="16.28515625" style="61" customWidth="1"/>
    <col min="8104" max="8104" width="17" style="61" customWidth="1"/>
    <col min="8105" max="8105" width="14.7109375" style="61" customWidth="1"/>
    <col min="8106" max="8106" width="15.5703125" style="61" customWidth="1"/>
    <col min="8107" max="8355" width="11.5703125" style="61"/>
    <col min="8356" max="8356" width="47.7109375" style="61" customWidth="1"/>
    <col min="8357" max="8358" width="16.42578125" style="61" customWidth="1"/>
    <col min="8359" max="8359" width="16.28515625" style="61" customWidth="1"/>
    <col min="8360" max="8360" width="17" style="61" customWidth="1"/>
    <col min="8361" max="8361" width="14.7109375" style="61" customWidth="1"/>
    <col min="8362" max="8362" width="15.5703125" style="61" customWidth="1"/>
    <col min="8363" max="8611" width="11.5703125" style="61"/>
    <col min="8612" max="8612" width="47.7109375" style="61" customWidth="1"/>
    <col min="8613" max="8614" width="16.42578125" style="61" customWidth="1"/>
    <col min="8615" max="8615" width="16.28515625" style="61" customWidth="1"/>
    <col min="8616" max="8616" width="17" style="61" customWidth="1"/>
    <col min="8617" max="8617" width="14.7109375" style="61" customWidth="1"/>
    <col min="8618" max="8618" width="15.5703125" style="61" customWidth="1"/>
    <col min="8619" max="8867" width="11.5703125" style="61"/>
    <col min="8868" max="8868" width="47.7109375" style="61" customWidth="1"/>
    <col min="8869" max="8870" width="16.42578125" style="61" customWidth="1"/>
    <col min="8871" max="8871" width="16.28515625" style="61" customWidth="1"/>
    <col min="8872" max="8872" width="17" style="61" customWidth="1"/>
    <col min="8873" max="8873" width="14.7109375" style="61" customWidth="1"/>
    <col min="8874" max="8874" width="15.5703125" style="61" customWidth="1"/>
    <col min="8875" max="9123" width="11.5703125" style="61"/>
    <col min="9124" max="9124" width="47.7109375" style="61" customWidth="1"/>
    <col min="9125" max="9126" width="16.42578125" style="61" customWidth="1"/>
    <col min="9127" max="9127" width="16.28515625" style="61" customWidth="1"/>
    <col min="9128" max="9128" width="17" style="61" customWidth="1"/>
    <col min="9129" max="9129" width="14.7109375" style="61" customWidth="1"/>
    <col min="9130" max="9130" width="15.5703125" style="61" customWidth="1"/>
    <col min="9131" max="9379" width="11.5703125" style="61"/>
    <col min="9380" max="9380" width="47.7109375" style="61" customWidth="1"/>
    <col min="9381" max="9382" width="16.42578125" style="61" customWidth="1"/>
    <col min="9383" max="9383" width="16.28515625" style="61" customWidth="1"/>
    <col min="9384" max="9384" width="17" style="61" customWidth="1"/>
    <col min="9385" max="9385" width="14.7109375" style="61" customWidth="1"/>
    <col min="9386" max="9386" width="15.5703125" style="61" customWidth="1"/>
    <col min="9387" max="9635" width="11.5703125" style="61"/>
    <col min="9636" max="9636" width="47.7109375" style="61" customWidth="1"/>
    <col min="9637" max="9638" width="16.42578125" style="61" customWidth="1"/>
    <col min="9639" max="9639" width="16.28515625" style="61" customWidth="1"/>
    <col min="9640" max="9640" width="17" style="61" customWidth="1"/>
    <col min="9641" max="9641" width="14.7109375" style="61" customWidth="1"/>
    <col min="9642" max="9642" width="15.5703125" style="61" customWidth="1"/>
    <col min="9643" max="9891" width="11.5703125" style="61"/>
    <col min="9892" max="9892" width="47.7109375" style="61" customWidth="1"/>
    <col min="9893" max="9894" width="16.42578125" style="61" customWidth="1"/>
    <col min="9895" max="9895" width="16.28515625" style="61" customWidth="1"/>
    <col min="9896" max="9896" width="17" style="61" customWidth="1"/>
    <col min="9897" max="9897" width="14.7109375" style="61" customWidth="1"/>
    <col min="9898" max="9898" width="15.5703125" style="61" customWidth="1"/>
    <col min="9899" max="10147" width="11.5703125" style="61"/>
    <col min="10148" max="10148" width="47.7109375" style="61" customWidth="1"/>
    <col min="10149" max="10150" width="16.42578125" style="61" customWidth="1"/>
    <col min="10151" max="10151" width="16.28515625" style="61" customWidth="1"/>
    <col min="10152" max="10152" width="17" style="61" customWidth="1"/>
    <col min="10153" max="10153" width="14.7109375" style="61" customWidth="1"/>
    <col min="10154" max="10154" width="15.5703125" style="61" customWidth="1"/>
    <col min="10155" max="10403" width="11.5703125" style="61"/>
    <col min="10404" max="10404" width="47.7109375" style="61" customWidth="1"/>
    <col min="10405" max="10406" width="16.42578125" style="61" customWidth="1"/>
    <col min="10407" max="10407" width="16.28515625" style="61" customWidth="1"/>
    <col min="10408" max="10408" width="17" style="61" customWidth="1"/>
    <col min="10409" max="10409" width="14.7109375" style="61" customWidth="1"/>
    <col min="10410" max="10410" width="15.5703125" style="61" customWidth="1"/>
    <col min="10411" max="10659" width="11.5703125" style="61"/>
    <col min="10660" max="10660" width="47.7109375" style="61" customWidth="1"/>
    <col min="10661" max="10662" width="16.42578125" style="61" customWidth="1"/>
    <col min="10663" max="10663" width="16.28515625" style="61" customWidth="1"/>
    <col min="10664" max="10664" width="17" style="61" customWidth="1"/>
    <col min="10665" max="10665" width="14.7109375" style="61" customWidth="1"/>
    <col min="10666" max="10666" width="15.5703125" style="61" customWidth="1"/>
    <col min="10667" max="10915" width="11.5703125" style="61"/>
    <col min="10916" max="10916" width="47.7109375" style="61" customWidth="1"/>
    <col min="10917" max="10918" width="16.42578125" style="61" customWidth="1"/>
    <col min="10919" max="10919" width="16.28515625" style="61" customWidth="1"/>
    <col min="10920" max="10920" width="17" style="61" customWidth="1"/>
    <col min="10921" max="10921" width="14.7109375" style="61" customWidth="1"/>
    <col min="10922" max="10922" width="15.5703125" style="61" customWidth="1"/>
    <col min="10923" max="11171" width="11.5703125" style="61"/>
    <col min="11172" max="11172" width="47.7109375" style="61" customWidth="1"/>
    <col min="11173" max="11174" width="16.42578125" style="61" customWidth="1"/>
    <col min="11175" max="11175" width="16.28515625" style="61" customWidth="1"/>
    <col min="11176" max="11176" width="17" style="61" customWidth="1"/>
    <col min="11177" max="11177" width="14.7109375" style="61" customWidth="1"/>
    <col min="11178" max="11178" width="15.5703125" style="61" customWidth="1"/>
    <col min="11179" max="11427" width="11.5703125" style="61"/>
    <col min="11428" max="11428" width="47.7109375" style="61" customWidth="1"/>
    <col min="11429" max="11430" width="16.42578125" style="61" customWidth="1"/>
    <col min="11431" max="11431" width="16.28515625" style="61" customWidth="1"/>
    <col min="11432" max="11432" width="17" style="61" customWidth="1"/>
    <col min="11433" max="11433" width="14.7109375" style="61" customWidth="1"/>
    <col min="11434" max="11434" width="15.5703125" style="61" customWidth="1"/>
    <col min="11435" max="11683" width="11.5703125" style="61"/>
    <col min="11684" max="11684" width="47.7109375" style="61" customWidth="1"/>
    <col min="11685" max="11686" width="16.42578125" style="61" customWidth="1"/>
    <col min="11687" max="11687" width="16.28515625" style="61" customWidth="1"/>
    <col min="11688" max="11688" width="17" style="61" customWidth="1"/>
    <col min="11689" max="11689" width="14.7109375" style="61" customWidth="1"/>
    <col min="11690" max="11690" width="15.5703125" style="61" customWidth="1"/>
    <col min="11691" max="11939" width="11.5703125" style="61"/>
    <col min="11940" max="11940" width="47.7109375" style="61" customWidth="1"/>
    <col min="11941" max="11942" width="16.42578125" style="61" customWidth="1"/>
    <col min="11943" max="11943" width="16.28515625" style="61" customWidth="1"/>
    <col min="11944" max="11944" width="17" style="61" customWidth="1"/>
    <col min="11945" max="11945" width="14.7109375" style="61" customWidth="1"/>
    <col min="11946" max="11946" width="15.5703125" style="61" customWidth="1"/>
    <col min="11947" max="12195" width="11.5703125" style="61"/>
    <col min="12196" max="12196" width="47.7109375" style="61" customWidth="1"/>
    <col min="12197" max="12198" width="16.42578125" style="61" customWidth="1"/>
    <col min="12199" max="12199" width="16.28515625" style="61" customWidth="1"/>
    <col min="12200" max="12200" width="17" style="61" customWidth="1"/>
    <col min="12201" max="12201" width="14.7109375" style="61" customWidth="1"/>
    <col min="12202" max="12202" width="15.5703125" style="61" customWidth="1"/>
    <col min="12203" max="12451" width="11.5703125" style="61"/>
    <col min="12452" max="12452" width="47.7109375" style="61" customWidth="1"/>
    <col min="12453" max="12454" width="16.42578125" style="61" customWidth="1"/>
    <col min="12455" max="12455" width="16.28515625" style="61" customWidth="1"/>
    <col min="12456" max="12456" width="17" style="61" customWidth="1"/>
    <col min="12457" max="12457" width="14.7109375" style="61" customWidth="1"/>
    <col min="12458" max="12458" width="15.5703125" style="61" customWidth="1"/>
    <col min="12459" max="12707" width="11.5703125" style="61"/>
    <col min="12708" max="12708" width="47.7109375" style="61" customWidth="1"/>
    <col min="12709" max="12710" width="16.42578125" style="61" customWidth="1"/>
    <col min="12711" max="12711" width="16.28515625" style="61" customWidth="1"/>
    <col min="12712" max="12712" width="17" style="61" customWidth="1"/>
    <col min="12713" max="12713" width="14.7109375" style="61" customWidth="1"/>
    <col min="12714" max="12714" width="15.5703125" style="61" customWidth="1"/>
    <col min="12715" max="12963" width="11.5703125" style="61"/>
    <col min="12964" max="12964" width="47.7109375" style="61" customWidth="1"/>
    <col min="12965" max="12966" width="16.42578125" style="61" customWidth="1"/>
    <col min="12967" max="12967" width="16.28515625" style="61" customWidth="1"/>
    <col min="12968" max="12968" width="17" style="61" customWidth="1"/>
    <col min="12969" max="12969" width="14.7109375" style="61" customWidth="1"/>
    <col min="12970" max="12970" width="15.5703125" style="61" customWidth="1"/>
    <col min="12971" max="13219" width="11.5703125" style="61"/>
    <col min="13220" max="13220" width="47.7109375" style="61" customWidth="1"/>
    <col min="13221" max="13222" width="16.42578125" style="61" customWidth="1"/>
    <col min="13223" max="13223" width="16.28515625" style="61" customWidth="1"/>
    <col min="13224" max="13224" width="17" style="61" customWidth="1"/>
    <col min="13225" max="13225" width="14.7109375" style="61" customWidth="1"/>
    <col min="13226" max="13226" width="15.5703125" style="61" customWidth="1"/>
    <col min="13227" max="13475" width="11.5703125" style="61"/>
    <col min="13476" max="13476" width="47.7109375" style="61" customWidth="1"/>
    <col min="13477" max="13478" width="16.42578125" style="61" customWidth="1"/>
    <col min="13479" max="13479" width="16.28515625" style="61" customWidth="1"/>
    <col min="13480" max="13480" width="17" style="61" customWidth="1"/>
    <col min="13481" max="13481" width="14.7109375" style="61" customWidth="1"/>
    <col min="13482" max="13482" width="15.5703125" style="61" customWidth="1"/>
    <col min="13483" max="13731" width="11.5703125" style="61"/>
    <col min="13732" max="13732" width="47.7109375" style="61" customWidth="1"/>
    <col min="13733" max="13734" width="16.42578125" style="61" customWidth="1"/>
    <col min="13735" max="13735" width="16.28515625" style="61" customWidth="1"/>
    <col min="13736" max="13736" width="17" style="61" customWidth="1"/>
    <col min="13737" max="13737" width="14.7109375" style="61" customWidth="1"/>
    <col min="13738" max="13738" width="15.5703125" style="61" customWidth="1"/>
    <col min="13739" max="13987" width="11.5703125" style="61"/>
    <col min="13988" max="13988" width="47.7109375" style="61" customWidth="1"/>
    <col min="13989" max="13990" width="16.42578125" style="61" customWidth="1"/>
    <col min="13991" max="13991" width="16.28515625" style="61" customWidth="1"/>
    <col min="13992" max="13992" width="17" style="61" customWidth="1"/>
    <col min="13993" max="13993" width="14.7109375" style="61" customWidth="1"/>
    <col min="13994" max="13994" width="15.5703125" style="61" customWidth="1"/>
    <col min="13995" max="14243" width="11.5703125" style="61"/>
    <col min="14244" max="14244" width="47.7109375" style="61" customWidth="1"/>
    <col min="14245" max="14246" width="16.42578125" style="61" customWidth="1"/>
    <col min="14247" max="14247" width="16.28515625" style="61" customWidth="1"/>
    <col min="14248" max="14248" width="17" style="61" customWidth="1"/>
    <col min="14249" max="14249" width="14.7109375" style="61" customWidth="1"/>
    <col min="14250" max="14250" width="15.5703125" style="61" customWidth="1"/>
    <col min="14251" max="14499" width="11.5703125" style="61"/>
    <col min="14500" max="14500" width="47.7109375" style="61" customWidth="1"/>
    <col min="14501" max="14502" width="16.42578125" style="61" customWidth="1"/>
    <col min="14503" max="14503" width="16.28515625" style="61" customWidth="1"/>
    <col min="14504" max="14504" width="17" style="61" customWidth="1"/>
    <col min="14505" max="14505" width="14.7109375" style="61" customWidth="1"/>
    <col min="14506" max="14506" width="15.5703125" style="61" customWidth="1"/>
    <col min="14507" max="14755" width="11.5703125" style="61"/>
    <col min="14756" max="14756" width="47.7109375" style="61" customWidth="1"/>
    <col min="14757" max="14758" width="16.42578125" style="61" customWidth="1"/>
    <col min="14759" max="14759" width="16.28515625" style="61" customWidth="1"/>
    <col min="14760" max="14760" width="17" style="61" customWidth="1"/>
    <col min="14761" max="14761" width="14.7109375" style="61" customWidth="1"/>
    <col min="14762" max="14762" width="15.5703125" style="61" customWidth="1"/>
    <col min="14763" max="15011" width="11.5703125" style="61"/>
    <col min="15012" max="15012" width="47.7109375" style="61" customWidth="1"/>
    <col min="15013" max="15014" width="16.42578125" style="61" customWidth="1"/>
    <col min="15015" max="15015" width="16.28515625" style="61" customWidth="1"/>
    <col min="15016" max="15016" width="17" style="61" customWidth="1"/>
    <col min="15017" max="15017" width="14.7109375" style="61" customWidth="1"/>
    <col min="15018" max="15018" width="15.5703125" style="61" customWidth="1"/>
    <col min="15019" max="15267" width="11.5703125" style="61"/>
    <col min="15268" max="15268" width="47.7109375" style="61" customWidth="1"/>
    <col min="15269" max="15270" width="16.42578125" style="61" customWidth="1"/>
    <col min="15271" max="15271" width="16.28515625" style="61" customWidth="1"/>
    <col min="15272" max="15272" width="17" style="61" customWidth="1"/>
    <col min="15273" max="15273" width="14.7109375" style="61" customWidth="1"/>
    <col min="15274" max="15274" width="15.5703125" style="61" customWidth="1"/>
    <col min="15275" max="15523" width="11.5703125" style="61"/>
    <col min="15524" max="15524" width="47.7109375" style="61" customWidth="1"/>
    <col min="15525" max="15526" width="16.42578125" style="61" customWidth="1"/>
    <col min="15527" max="15527" width="16.28515625" style="61" customWidth="1"/>
    <col min="15528" max="15528" width="17" style="61" customWidth="1"/>
    <col min="15529" max="15529" width="14.7109375" style="61" customWidth="1"/>
    <col min="15530" max="15530" width="15.5703125" style="61" customWidth="1"/>
    <col min="15531" max="15779" width="11.5703125" style="61"/>
    <col min="15780" max="15780" width="47.7109375" style="61" customWidth="1"/>
    <col min="15781" max="15782" width="16.42578125" style="61" customWidth="1"/>
    <col min="15783" max="15783" width="16.28515625" style="61" customWidth="1"/>
    <col min="15784" max="15784" width="17" style="61" customWidth="1"/>
    <col min="15785" max="15785" width="14.7109375" style="61" customWidth="1"/>
    <col min="15786" max="15786" width="15.5703125" style="61" customWidth="1"/>
    <col min="15787" max="16035" width="11.5703125" style="61"/>
    <col min="16036" max="16036" width="47.7109375" style="61" customWidth="1"/>
    <col min="16037" max="16038" width="16.42578125" style="61" customWidth="1"/>
    <col min="16039" max="16039" width="16.28515625" style="61" customWidth="1"/>
    <col min="16040" max="16040" width="17" style="61" customWidth="1"/>
    <col min="16041" max="16041" width="14.7109375" style="61" customWidth="1"/>
    <col min="16042" max="16042" width="15.5703125" style="61" customWidth="1"/>
    <col min="16043" max="16384" width="11.5703125" style="61"/>
  </cols>
  <sheetData>
    <row r="1" spans="1:7" x14ac:dyDescent="0.25">
      <c r="A1" s="229" t="s">
        <v>445</v>
      </c>
      <c r="B1" s="229"/>
      <c r="C1" s="229"/>
      <c r="D1" s="229"/>
      <c r="E1" s="229"/>
      <c r="F1" s="229"/>
      <c r="G1" s="229"/>
    </row>
    <row r="2" spans="1:7" x14ac:dyDescent="0.25">
      <c r="A2" s="107" t="str">
        <f>'Formato 1'!A2</f>
        <v xml:space="preserve"> Municipio de Uriangato Gto.</v>
      </c>
      <c r="B2" s="108"/>
      <c r="C2" s="108"/>
      <c r="D2" s="108"/>
      <c r="E2" s="108"/>
      <c r="F2" s="108"/>
      <c r="G2" s="109"/>
    </row>
    <row r="3" spans="1:7" x14ac:dyDescent="0.25">
      <c r="A3" s="110" t="s">
        <v>446</v>
      </c>
      <c r="B3" s="111"/>
      <c r="C3" s="111"/>
      <c r="D3" s="111"/>
      <c r="E3" s="111"/>
      <c r="F3" s="111"/>
      <c r="G3" s="112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110" t="s">
        <v>447</v>
      </c>
      <c r="B5" s="111"/>
      <c r="C5" s="111"/>
      <c r="D5" s="111"/>
      <c r="E5" s="111"/>
      <c r="F5" s="111"/>
      <c r="G5" s="112"/>
    </row>
    <row r="6" spans="1:7" x14ac:dyDescent="0.25">
      <c r="A6" s="227" t="s">
        <v>495</v>
      </c>
      <c r="B6" s="31">
        <v>2022</v>
      </c>
      <c r="C6" s="227">
        <f>+B6+1</f>
        <v>2023</v>
      </c>
      <c r="D6" s="227">
        <f>+C6+1</f>
        <v>2024</v>
      </c>
      <c r="E6" s="227">
        <f>+D6+1</f>
        <v>2025</v>
      </c>
      <c r="F6" s="227">
        <f>+E6+1</f>
        <v>2026</v>
      </c>
      <c r="G6" s="227">
        <f>+F6+1</f>
        <v>2027</v>
      </c>
    </row>
    <row r="7" spans="1:7" ht="83.25" customHeight="1" x14ac:dyDescent="0.25">
      <c r="A7" s="228"/>
      <c r="B7" s="62" t="s">
        <v>553</v>
      </c>
      <c r="C7" s="228"/>
      <c r="D7" s="228"/>
      <c r="E7" s="228"/>
      <c r="F7" s="228"/>
      <c r="G7" s="228"/>
    </row>
    <row r="8" spans="1:7" ht="30" x14ac:dyDescent="0.25">
      <c r="A8" s="63" t="s">
        <v>496</v>
      </c>
      <c r="B8" s="30">
        <f>SUM(B9:B20)</f>
        <v>0</v>
      </c>
      <c r="C8" s="30">
        <f t="shared" ref="C8:G8" si="0">SUM(C9:C20)</f>
        <v>0</v>
      </c>
      <c r="D8" s="30">
        <f t="shared" si="0"/>
        <v>0</v>
      </c>
      <c r="E8" s="30">
        <f t="shared" si="0"/>
        <v>0</v>
      </c>
      <c r="F8" s="30">
        <f t="shared" si="0"/>
        <v>0</v>
      </c>
      <c r="G8" s="30">
        <f t="shared" si="0"/>
        <v>0</v>
      </c>
    </row>
    <row r="9" spans="1:7" x14ac:dyDescent="0.25">
      <c r="A9" s="55" t="s">
        <v>240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25">
      <c r="A10" s="55" t="s">
        <v>241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25">
      <c r="A11" s="55" t="s">
        <v>242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x14ac:dyDescent="0.25">
      <c r="A12" s="55" t="s">
        <v>554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25">
      <c r="A13" s="55" t="s">
        <v>244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x14ac:dyDescent="0.25">
      <c r="A14" s="55" t="s">
        <v>245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ht="30" x14ac:dyDescent="0.25">
      <c r="A15" s="56" t="s">
        <v>555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25">
      <c r="A16" s="56" t="s">
        <v>556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25">
      <c r="A17" s="57" t="s">
        <v>557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</row>
    <row r="18" spans="1:7" x14ac:dyDescent="0.25">
      <c r="A18" s="55" t="s">
        <v>265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</row>
    <row r="19" spans="1:7" x14ac:dyDescent="0.25">
      <c r="A19" s="55" t="s">
        <v>266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</row>
    <row r="20" spans="1:7" x14ac:dyDescent="0.25">
      <c r="A20" s="55" t="s">
        <v>558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</row>
    <row r="21" spans="1:7" x14ac:dyDescent="0.25">
      <c r="A21" s="52"/>
      <c r="B21" s="52"/>
      <c r="C21" s="52"/>
      <c r="D21" s="52"/>
      <c r="E21" s="52"/>
      <c r="F21" s="52"/>
      <c r="G21" s="52"/>
    </row>
    <row r="22" spans="1:7" x14ac:dyDescent="0.25">
      <c r="A22" s="58" t="s">
        <v>497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55" t="s">
        <v>559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</row>
    <row r="24" spans="1:7" x14ac:dyDescent="0.25">
      <c r="A24" s="55" t="s">
        <v>560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</row>
    <row r="25" spans="1:7" x14ac:dyDescent="0.25">
      <c r="A25" s="55" t="s">
        <v>561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</row>
    <row r="26" spans="1:7" ht="30" x14ac:dyDescent="0.25">
      <c r="A26" s="56" t="s">
        <v>291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</row>
    <row r="27" spans="1:7" x14ac:dyDescent="0.25">
      <c r="A27" s="55" t="s">
        <v>292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</row>
    <row r="28" spans="1:7" x14ac:dyDescent="0.25">
      <c r="A28" s="52"/>
      <c r="B28" s="52"/>
      <c r="C28" s="52"/>
      <c r="D28" s="52"/>
      <c r="E28" s="52"/>
      <c r="F28" s="52"/>
      <c r="G28" s="52"/>
    </row>
    <row r="29" spans="1:7" x14ac:dyDescent="0.25">
      <c r="A29" s="58" t="s">
        <v>498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55" t="s">
        <v>295</v>
      </c>
      <c r="B30" s="52">
        <v>0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</row>
    <row r="31" spans="1:7" x14ac:dyDescent="0.25">
      <c r="A31" s="52"/>
      <c r="B31" s="52"/>
      <c r="C31" s="52"/>
      <c r="D31" s="52"/>
      <c r="E31" s="52"/>
      <c r="F31" s="52"/>
      <c r="G31" s="52"/>
    </row>
    <row r="32" spans="1:7" x14ac:dyDescent="0.25">
      <c r="A32" s="64" t="s">
        <v>562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2"/>
      <c r="B33" s="52"/>
      <c r="C33" s="52"/>
      <c r="D33" s="52"/>
      <c r="E33" s="52"/>
      <c r="F33" s="52"/>
      <c r="G33" s="52"/>
    </row>
    <row r="34" spans="1:7" x14ac:dyDescent="0.25">
      <c r="A34" s="58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65" t="s">
        <v>476</v>
      </c>
      <c r="B35" s="52">
        <v>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</row>
    <row r="36" spans="1:7" ht="45" customHeight="1" x14ac:dyDescent="0.25">
      <c r="A36" s="65" t="s">
        <v>299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</row>
    <row r="37" spans="1:7" x14ac:dyDescent="0.25">
      <c r="A37" s="58" t="s">
        <v>563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66"/>
      <c r="B38" s="60"/>
      <c r="C38" s="60"/>
      <c r="D38" s="60"/>
      <c r="E38" s="60"/>
      <c r="F38" s="60"/>
      <c r="G38" s="6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30" t="s">
        <v>478</v>
      </c>
      <c r="B1" s="230"/>
      <c r="C1" s="230"/>
      <c r="D1" s="230"/>
      <c r="E1" s="230"/>
      <c r="F1" s="230"/>
      <c r="G1" s="230"/>
    </row>
    <row r="2" spans="1:7" x14ac:dyDescent="0.25">
      <c r="A2" s="107" t="str">
        <f>'Formato 1'!A2</f>
        <v xml:space="preserve"> Municipio de Uriangato Gto.</v>
      </c>
      <c r="B2" s="108"/>
      <c r="C2" s="108"/>
      <c r="D2" s="108"/>
      <c r="E2" s="108"/>
      <c r="F2" s="108"/>
      <c r="G2" s="109"/>
    </row>
    <row r="3" spans="1:7" x14ac:dyDescent="0.25">
      <c r="A3" s="95" t="s">
        <v>479</v>
      </c>
      <c r="B3" s="96"/>
      <c r="C3" s="96"/>
      <c r="D3" s="96"/>
      <c r="E3" s="96"/>
      <c r="F3" s="96"/>
      <c r="G3" s="97"/>
    </row>
    <row r="4" spans="1:7" x14ac:dyDescent="0.25">
      <c r="A4" s="95" t="s">
        <v>2</v>
      </c>
      <c r="B4" s="96"/>
      <c r="C4" s="96"/>
      <c r="D4" s="96"/>
      <c r="E4" s="96"/>
      <c r="F4" s="96"/>
      <c r="G4" s="97"/>
    </row>
    <row r="5" spans="1:7" x14ac:dyDescent="0.25">
      <c r="A5" s="95" t="s">
        <v>447</v>
      </c>
      <c r="B5" s="96"/>
      <c r="C5" s="96"/>
      <c r="D5" s="96"/>
      <c r="E5" s="96"/>
      <c r="F5" s="96"/>
      <c r="G5" s="97"/>
    </row>
    <row r="6" spans="1:7" x14ac:dyDescent="0.25">
      <c r="A6" s="231" t="s">
        <v>564</v>
      </c>
      <c r="B6" s="31">
        <v>2022</v>
      </c>
      <c r="C6" s="227">
        <f>+B6+1</f>
        <v>2023</v>
      </c>
      <c r="D6" s="227">
        <f>+C6+1</f>
        <v>2024</v>
      </c>
      <c r="E6" s="227">
        <f>+D6+1</f>
        <v>2025</v>
      </c>
      <c r="F6" s="227">
        <f>+E6+1</f>
        <v>2026</v>
      </c>
      <c r="G6" s="227">
        <f>+F6+1</f>
        <v>2027</v>
      </c>
    </row>
    <row r="7" spans="1:7" ht="57.75" customHeight="1" x14ac:dyDescent="0.25">
      <c r="A7" s="232"/>
      <c r="B7" s="32" t="s">
        <v>553</v>
      </c>
      <c r="C7" s="228"/>
      <c r="D7" s="228"/>
      <c r="E7" s="228"/>
      <c r="F7" s="228"/>
      <c r="G7" s="228"/>
    </row>
    <row r="8" spans="1:7" x14ac:dyDescent="0.25">
      <c r="A8" s="21" t="s">
        <v>480</v>
      </c>
      <c r="B8" s="33">
        <f>SUM(B9:B17)</f>
        <v>0</v>
      </c>
      <c r="C8" s="33">
        <f t="shared" ref="C8:G8" si="0">SUM(C9:C17)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50" t="s">
        <v>565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25">
      <c r="A10" s="50" t="s">
        <v>566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25">
      <c r="A11" s="50" t="s">
        <v>483</v>
      </c>
      <c r="B11" s="52">
        <v>0</v>
      </c>
      <c r="C11" s="52"/>
      <c r="D11" s="52">
        <v>0</v>
      </c>
      <c r="E11" s="52">
        <v>0</v>
      </c>
      <c r="F11" s="52">
        <v>0</v>
      </c>
      <c r="G11" s="52">
        <v>0</v>
      </c>
    </row>
    <row r="12" spans="1:7" x14ac:dyDescent="0.25">
      <c r="A12" s="51" t="s">
        <v>484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25">
      <c r="A13" s="51" t="s">
        <v>567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x14ac:dyDescent="0.25">
      <c r="A14" s="50" t="s">
        <v>486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25">
      <c r="A15" s="51" t="s">
        <v>487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25">
      <c r="A16" s="50" t="s">
        <v>488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25">
      <c r="A17" s="50" t="s">
        <v>489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</row>
    <row r="18" spans="1:7" x14ac:dyDescent="0.25">
      <c r="A18" s="46"/>
      <c r="B18" s="40"/>
      <c r="C18" s="40"/>
      <c r="D18" s="40"/>
      <c r="E18" s="40"/>
      <c r="F18" s="40"/>
      <c r="G18" s="40"/>
    </row>
    <row r="19" spans="1:7" x14ac:dyDescent="0.25">
      <c r="A19" s="3" t="s">
        <v>490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0" t="s">
        <v>565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</row>
    <row r="21" spans="1:7" x14ac:dyDescent="0.25">
      <c r="A21" s="50" t="s">
        <v>566</v>
      </c>
      <c r="B21" s="52">
        <v>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</row>
    <row r="22" spans="1:7" x14ac:dyDescent="0.25">
      <c r="A22" s="50" t="s">
        <v>483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</row>
    <row r="23" spans="1:7" x14ac:dyDescent="0.25">
      <c r="A23" s="51" t="s">
        <v>484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</row>
    <row r="24" spans="1:7" x14ac:dyDescent="0.25">
      <c r="A24" s="51" t="s">
        <v>567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</row>
    <row r="25" spans="1:7" x14ac:dyDescent="0.25">
      <c r="A25" s="51" t="s">
        <v>486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</row>
    <row r="26" spans="1:7" x14ac:dyDescent="0.25">
      <c r="A26" s="51" t="s">
        <v>487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</row>
    <row r="27" spans="1:7" x14ac:dyDescent="0.25">
      <c r="A27" s="50" t="s">
        <v>491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</row>
    <row r="28" spans="1:7" x14ac:dyDescent="0.25">
      <c r="A28" s="50" t="s">
        <v>489</v>
      </c>
      <c r="B28" s="52">
        <v>0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</row>
    <row r="29" spans="1:7" x14ac:dyDescent="0.25">
      <c r="A29" s="40"/>
      <c r="B29" s="40"/>
      <c r="C29" s="40"/>
      <c r="D29" s="40"/>
      <c r="E29" s="40"/>
      <c r="F29" s="40"/>
      <c r="G29" s="40"/>
    </row>
    <row r="30" spans="1:7" x14ac:dyDescent="0.25">
      <c r="A30" s="3" t="s">
        <v>492</v>
      </c>
      <c r="B30" s="34">
        <f t="shared" ref="B30:G30" si="2">B8+B19</f>
        <v>0</v>
      </c>
      <c r="C30" s="34">
        <f t="shared" si="2"/>
        <v>0</v>
      </c>
      <c r="D30" s="34">
        <f t="shared" si="2"/>
        <v>0</v>
      </c>
      <c r="E30" s="34">
        <f t="shared" si="2"/>
        <v>0</v>
      </c>
      <c r="F30" s="34">
        <f t="shared" si="2"/>
        <v>0</v>
      </c>
      <c r="G30" s="34">
        <f t="shared" si="2"/>
        <v>0</v>
      </c>
    </row>
    <row r="31" spans="1:7" x14ac:dyDescent="0.25">
      <c r="A31" s="48"/>
      <c r="B31" s="48"/>
      <c r="C31" s="48"/>
      <c r="D31" s="48"/>
      <c r="E31" s="48"/>
      <c r="F31" s="48"/>
      <c r="G31" s="4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30" t="s">
        <v>493</v>
      </c>
      <c r="B1" s="230"/>
      <c r="C1" s="230"/>
      <c r="D1" s="230"/>
      <c r="E1" s="230"/>
      <c r="F1" s="230"/>
      <c r="G1" s="230"/>
    </row>
    <row r="2" spans="1:7" x14ac:dyDescent="0.25">
      <c r="A2" s="107" t="str">
        <f>'Formato 1'!A2</f>
        <v xml:space="preserve"> Municipio de Uriangato Gto.</v>
      </c>
      <c r="B2" s="108"/>
      <c r="C2" s="108"/>
      <c r="D2" s="108"/>
      <c r="E2" s="108"/>
      <c r="F2" s="108"/>
      <c r="G2" s="109"/>
    </row>
    <row r="3" spans="1:7" x14ac:dyDescent="0.25">
      <c r="A3" s="95" t="s">
        <v>494</v>
      </c>
      <c r="B3" s="96"/>
      <c r="C3" s="96"/>
      <c r="D3" s="96"/>
      <c r="E3" s="96"/>
      <c r="F3" s="96"/>
      <c r="G3" s="97"/>
    </row>
    <row r="4" spans="1:7" x14ac:dyDescent="0.25">
      <c r="A4" s="98" t="s">
        <v>2</v>
      </c>
      <c r="B4" s="99"/>
      <c r="C4" s="99"/>
      <c r="D4" s="99"/>
      <c r="E4" s="99"/>
      <c r="F4" s="99"/>
      <c r="G4" s="100"/>
    </row>
    <row r="5" spans="1:7" x14ac:dyDescent="0.25">
      <c r="A5" s="234" t="s">
        <v>495</v>
      </c>
      <c r="B5" s="235">
        <v>2017</v>
      </c>
      <c r="C5" s="235">
        <f>+B5+1</f>
        <v>2018</v>
      </c>
      <c r="D5" s="235">
        <f>+C5+1</f>
        <v>2019</v>
      </c>
      <c r="E5" s="235">
        <f>+D5+1</f>
        <v>2020</v>
      </c>
      <c r="F5" s="235">
        <f>+E5+1</f>
        <v>2021</v>
      </c>
      <c r="G5" s="31">
        <f>+F5+1</f>
        <v>2022</v>
      </c>
    </row>
    <row r="6" spans="1:7" ht="32.25" x14ac:dyDescent="0.25">
      <c r="A6" s="217"/>
      <c r="B6" s="236"/>
      <c r="C6" s="236"/>
      <c r="D6" s="236"/>
      <c r="E6" s="236"/>
      <c r="F6" s="236"/>
      <c r="G6" s="32" t="s">
        <v>568</v>
      </c>
    </row>
    <row r="7" spans="1:7" x14ac:dyDescent="0.25">
      <c r="A7" s="54" t="s">
        <v>496</v>
      </c>
      <c r="B7" s="33">
        <f>SUM(B9:B19)</f>
        <v>0</v>
      </c>
      <c r="C7" s="33">
        <f>SUM(C8:C19)</f>
        <v>0</v>
      </c>
      <c r="D7" s="33">
        <f>SUM(D8:D19)</f>
        <v>0</v>
      </c>
      <c r="E7" s="33">
        <f>SUM(E8:E19)</f>
        <v>0</v>
      </c>
      <c r="F7" s="33">
        <f>SUM(F8:F19)</f>
        <v>0</v>
      </c>
      <c r="G7" s="33">
        <f>SUM(G8:G19)</f>
        <v>0</v>
      </c>
    </row>
    <row r="8" spans="1:7" x14ac:dyDescent="0.25">
      <c r="A8" s="55" t="s">
        <v>569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</row>
    <row r="9" spans="1:7" x14ac:dyDescent="0.25">
      <c r="A9" s="55" t="s">
        <v>570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25">
      <c r="A10" s="55" t="s">
        <v>456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x14ac:dyDescent="0.25">
      <c r="A11" s="55" t="s">
        <v>457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x14ac:dyDescent="0.25">
      <c r="A12" s="55" t="s">
        <v>571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25">
      <c r="A13" s="55" t="s">
        <v>572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ht="30" customHeight="1" x14ac:dyDescent="0.25">
      <c r="A14" s="56" t="s">
        <v>460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25">
      <c r="A15" s="55" t="s">
        <v>461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25">
      <c r="A16" s="57" t="s">
        <v>573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25">
      <c r="A17" s="55" t="s">
        <v>463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</row>
    <row r="18" spans="1:7" x14ac:dyDescent="0.25">
      <c r="A18" s="55" t="s">
        <v>574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</row>
    <row r="19" spans="1:7" x14ac:dyDescent="0.25">
      <c r="A19" s="55" t="s">
        <v>575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</row>
    <row r="20" spans="1:7" x14ac:dyDescent="0.25">
      <c r="A20" s="52"/>
      <c r="B20" s="52"/>
      <c r="C20" s="52"/>
      <c r="D20" s="52"/>
      <c r="E20" s="52"/>
      <c r="F20" s="52"/>
      <c r="G20" s="52"/>
    </row>
    <row r="21" spans="1:7" x14ac:dyDescent="0.25">
      <c r="A21" s="58" t="s">
        <v>497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55" t="s">
        <v>576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</row>
    <row r="23" spans="1:7" x14ac:dyDescent="0.25">
      <c r="A23" s="55" t="s">
        <v>577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</row>
    <row r="24" spans="1:7" x14ac:dyDescent="0.25">
      <c r="A24" s="55" t="s">
        <v>470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</row>
    <row r="25" spans="1:7" ht="45" customHeight="1" x14ac:dyDescent="0.25">
      <c r="A25" s="56" t="s">
        <v>471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</row>
    <row r="26" spans="1:7" x14ac:dyDescent="0.25">
      <c r="A26" s="55" t="s">
        <v>578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</row>
    <row r="27" spans="1:7" x14ac:dyDescent="0.25">
      <c r="A27" s="40"/>
      <c r="B27" s="52"/>
      <c r="C27" s="52"/>
      <c r="D27" s="52"/>
      <c r="E27" s="52"/>
      <c r="F27" s="52"/>
      <c r="G27" s="52"/>
    </row>
    <row r="28" spans="1:7" x14ac:dyDescent="0.25">
      <c r="A28" s="3" t="s">
        <v>498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0" t="s">
        <v>295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</row>
    <row r="30" spans="1:7" x14ac:dyDescent="0.25">
      <c r="A30" s="40"/>
      <c r="B30" s="52"/>
      <c r="C30" s="52"/>
      <c r="D30" s="52"/>
      <c r="E30" s="52"/>
      <c r="F30" s="52"/>
      <c r="G30" s="52"/>
    </row>
    <row r="31" spans="1:7" x14ac:dyDescent="0.25">
      <c r="A31" s="3" t="s">
        <v>499</v>
      </c>
      <c r="B31" s="34">
        <f>B7+B21+B28</f>
        <v>0</v>
      </c>
      <c r="C31" s="34">
        <f t="shared" ref="C31:G31" si="2">C7+C21+C28</f>
        <v>0</v>
      </c>
      <c r="D31" s="34">
        <f t="shared" si="2"/>
        <v>0</v>
      </c>
      <c r="E31" s="34">
        <f t="shared" si="2"/>
        <v>0</v>
      </c>
      <c r="F31" s="34">
        <f t="shared" si="2"/>
        <v>0</v>
      </c>
      <c r="G31" s="34">
        <f t="shared" si="2"/>
        <v>0</v>
      </c>
    </row>
    <row r="32" spans="1:7" x14ac:dyDescent="0.25">
      <c r="A32" s="40"/>
      <c r="B32" s="52"/>
      <c r="C32" s="52"/>
      <c r="D32" s="52"/>
      <c r="E32" s="52"/>
      <c r="F32" s="52"/>
      <c r="G32" s="52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59" t="s">
        <v>476</v>
      </c>
      <c r="B34" s="52">
        <v>0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</row>
    <row r="35" spans="1:7" ht="45" customHeight="1" x14ac:dyDescent="0.25">
      <c r="A35" s="59" t="s">
        <v>579</v>
      </c>
      <c r="B35" s="52">
        <v>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</row>
    <row r="36" spans="1:7" x14ac:dyDescent="0.25">
      <c r="A36" s="3" t="s">
        <v>477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48"/>
      <c r="B37" s="60"/>
      <c r="C37" s="60"/>
      <c r="D37" s="60"/>
      <c r="E37" s="60"/>
      <c r="F37" s="60"/>
      <c r="G37" s="60"/>
    </row>
    <row r="38" spans="1:7" x14ac:dyDescent="0.25">
      <c r="A38" s="53"/>
    </row>
    <row r="39" spans="1:7" x14ac:dyDescent="0.25">
      <c r="A39" s="233" t="s">
        <v>580</v>
      </c>
      <c r="B39" s="233"/>
      <c r="C39" s="233"/>
      <c r="D39" s="233"/>
      <c r="E39" s="233"/>
      <c r="F39" s="233"/>
      <c r="G39" s="233"/>
    </row>
    <row r="40" spans="1:7" x14ac:dyDescent="0.25">
      <c r="A40" s="233" t="s">
        <v>581</v>
      </c>
      <c r="B40" s="233"/>
      <c r="C40" s="233"/>
      <c r="D40" s="233"/>
      <c r="E40" s="233"/>
      <c r="F40" s="233"/>
      <c r="G40" s="23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30" t="s">
        <v>502</v>
      </c>
      <c r="B1" s="230"/>
      <c r="C1" s="230"/>
      <c r="D1" s="230"/>
      <c r="E1" s="230"/>
      <c r="F1" s="230"/>
      <c r="G1" s="230"/>
    </row>
    <row r="2" spans="1:7" x14ac:dyDescent="0.25">
      <c r="A2" s="107" t="str">
        <f>'Formato 1'!A2</f>
        <v xml:space="preserve"> Municipio de Uriangato Gto.</v>
      </c>
      <c r="B2" s="108"/>
      <c r="C2" s="108"/>
      <c r="D2" s="108"/>
      <c r="E2" s="108"/>
      <c r="F2" s="108"/>
      <c r="G2" s="109"/>
    </row>
    <row r="3" spans="1:7" x14ac:dyDescent="0.25">
      <c r="A3" s="95" t="s">
        <v>503</v>
      </c>
      <c r="B3" s="96"/>
      <c r="C3" s="96"/>
      <c r="D3" s="96"/>
      <c r="E3" s="96"/>
      <c r="F3" s="96"/>
      <c r="G3" s="97"/>
    </row>
    <row r="4" spans="1:7" x14ac:dyDescent="0.25">
      <c r="A4" s="98" t="s">
        <v>2</v>
      </c>
      <c r="B4" s="99"/>
      <c r="C4" s="99"/>
      <c r="D4" s="99"/>
      <c r="E4" s="99"/>
      <c r="F4" s="99"/>
      <c r="G4" s="100"/>
    </row>
    <row r="5" spans="1:7" x14ac:dyDescent="0.25">
      <c r="A5" s="237" t="s">
        <v>564</v>
      </c>
      <c r="B5" s="235">
        <v>2017</v>
      </c>
      <c r="C5" s="235">
        <f>+B5+1</f>
        <v>2018</v>
      </c>
      <c r="D5" s="235">
        <f>+C5+1</f>
        <v>2019</v>
      </c>
      <c r="E5" s="235">
        <f>+D5+1</f>
        <v>2020</v>
      </c>
      <c r="F5" s="235">
        <f>+E5+1</f>
        <v>2021</v>
      </c>
      <c r="G5" s="31">
        <v>2022</v>
      </c>
    </row>
    <row r="6" spans="1:7" ht="48.75" customHeight="1" x14ac:dyDescent="0.25">
      <c r="A6" s="238"/>
      <c r="B6" s="236"/>
      <c r="C6" s="236"/>
      <c r="D6" s="236"/>
      <c r="E6" s="236"/>
      <c r="F6" s="236"/>
      <c r="G6" s="32" t="s">
        <v>582</v>
      </c>
    </row>
    <row r="7" spans="1:7" x14ac:dyDescent="0.25">
      <c r="A7" s="21" t="s">
        <v>480</v>
      </c>
      <c r="B7" s="33">
        <f>SUM(B8:B16)</f>
        <v>0</v>
      </c>
      <c r="C7" s="33">
        <f>SUM(C8:C16)</f>
        <v>0</v>
      </c>
      <c r="D7" s="33">
        <f>SUM(D8:D16)</f>
        <v>0</v>
      </c>
      <c r="E7" s="33">
        <f>SUM(E8:E16)</f>
        <v>0</v>
      </c>
      <c r="F7" s="33">
        <f>SUM(F8:F16)</f>
        <v>0</v>
      </c>
      <c r="G7" s="33">
        <f t="shared" ref="G7" si="0">SUM(G8:G16)</f>
        <v>0</v>
      </c>
    </row>
    <row r="8" spans="1:7" x14ac:dyDescent="0.25">
      <c r="A8" s="50" t="s">
        <v>565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</row>
    <row r="9" spans="1:7" x14ac:dyDescent="0.25">
      <c r="A9" s="50" t="s">
        <v>566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</row>
    <row r="10" spans="1:7" x14ac:dyDescent="0.25">
      <c r="A10" s="50" t="s">
        <v>483</v>
      </c>
      <c r="B10" s="52">
        <v>0</v>
      </c>
      <c r="C10" s="52">
        <v>0</v>
      </c>
      <c r="D10" s="52">
        <v>0</v>
      </c>
      <c r="E10" s="52">
        <v>0</v>
      </c>
      <c r="F10" s="52">
        <v>0</v>
      </c>
      <c r="G10" s="52">
        <v>0</v>
      </c>
    </row>
    <row r="11" spans="1:7" ht="30" customHeight="1" x14ac:dyDescent="0.25">
      <c r="A11" s="51" t="s">
        <v>484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</row>
    <row r="12" spans="1:7" ht="30" customHeight="1" x14ac:dyDescent="0.25">
      <c r="A12" s="51" t="s">
        <v>567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</row>
    <row r="13" spans="1:7" x14ac:dyDescent="0.25">
      <c r="A13" s="50" t="s">
        <v>486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ht="30" customHeight="1" x14ac:dyDescent="0.25">
      <c r="A14" s="51" t="s">
        <v>487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</row>
    <row r="15" spans="1:7" x14ac:dyDescent="0.25">
      <c r="A15" s="50" t="s">
        <v>488</v>
      </c>
      <c r="B15" s="52">
        <v>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</row>
    <row r="16" spans="1:7" x14ac:dyDescent="0.25">
      <c r="A16" s="50" t="s">
        <v>489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</row>
    <row r="17" spans="1:7" x14ac:dyDescent="0.25">
      <c r="A17" s="40"/>
      <c r="B17" s="40"/>
      <c r="C17" s="40"/>
      <c r="D17" s="40"/>
      <c r="E17" s="40"/>
      <c r="F17" s="40"/>
      <c r="G17" s="40"/>
    </row>
    <row r="18" spans="1:7" x14ac:dyDescent="0.25">
      <c r="A18" s="3" t="s">
        <v>490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0" t="s">
        <v>565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</row>
    <row r="20" spans="1:7" x14ac:dyDescent="0.25">
      <c r="A20" s="50" t="s">
        <v>566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</row>
    <row r="21" spans="1:7" x14ac:dyDescent="0.25">
      <c r="A21" s="50" t="s">
        <v>483</v>
      </c>
      <c r="B21" s="52">
        <v>0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</row>
    <row r="22" spans="1:7" ht="30" customHeight="1" x14ac:dyDescent="0.25">
      <c r="A22" s="51" t="s">
        <v>484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</row>
    <row r="23" spans="1:7" x14ac:dyDescent="0.25">
      <c r="A23" s="50" t="s">
        <v>567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</row>
    <row r="24" spans="1:7" x14ac:dyDescent="0.25">
      <c r="A24" s="50" t="s">
        <v>486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</row>
    <row r="25" spans="1:7" x14ac:dyDescent="0.25">
      <c r="A25" s="50" t="s">
        <v>487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</row>
    <row r="26" spans="1:7" x14ac:dyDescent="0.25">
      <c r="A26" s="50" t="s">
        <v>491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</row>
    <row r="27" spans="1:7" x14ac:dyDescent="0.25">
      <c r="A27" s="50" t="s">
        <v>489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</row>
    <row r="28" spans="1:7" x14ac:dyDescent="0.25">
      <c r="A28" s="40"/>
      <c r="B28" s="40"/>
      <c r="C28" s="40"/>
      <c r="D28" s="40"/>
      <c r="E28" s="40"/>
      <c r="F28" s="40"/>
      <c r="G28" s="40"/>
    </row>
    <row r="29" spans="1:7" x14ac:dyDescent="0.25">
      <c r="A29" s="3" t="s">
        <v>583</v>
      </c>
      <c r="B29" s="34">
        <f>B7+B18</f>
        <v>0</v>
      </c>
      <c r="C29" s="34">
        <f t="shared" ref="C29:G29" si="2">C7+C18</f>
        <v>0</v>
      </c>
      <c r="D29" s="34">
        <f t="shared" si="2"/>
        <v>0</v>
      </c>
      <c r="E29" s="34">
        <f t="shared" si="2"/>
        <v>0</v>
      </c>
      <c r="F29" s="34">
        <f t="shared" si="2"/>
        <v>0</v>
      </c>
      <c r="G29" s="34">
        <f t="shared" si="2"/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  <row r="31" spans="1:7" x14ac:dyDescent="0.25">
      <c r="A31" s="53"/>
    </row>
    <row r="32" spans="1:7" x14ac:dyDescent="0.25">
      <c r="A32" s="233" t="s">
        <v>580</v>
      </c>
      <c r="B32" s="233"/>
      <c r="C32" s="233"/>
      <c r="D32" s="233"/>
      <c r="E32" s="233"/>
      <c r="F32" s="233"/>
      <c r="G32" s="233"/>
    </row>
    <row r="33" spans="1:7" x14ac:dyDescent="0.25">
      <c r="A33" s="233" t="s">
        <v>581</v>
      </c>
      <c r="B33" s="233"/>
      <c r="C33" s="233"/>
      <c r="D33" s="233"/>
      <c r="E33" s="233"/>
      <c r="F33" s="233"/>
      <c r="G33" s="23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49" customWidth="1"/>
    <col min="2" max="2" width="23.5703125" style="49" customWidth="1"/>
    <col min="3" max="3" width="18.42578125" style="49" customWidth="1"/>
    <col min="4" max="4" width="17.42578125" style="49" customWidth="1"/>
    <col min="5" max="5" width="19.7109375" style="49" customWidth="1"/>
    <col min="6" max="6" width="23.140625" style="49" bestFit="1" customWidth="1"/>
    <col min="7" max="211" width="65" style="49"/>
    <col min="212" max="212" width="60.5703125" style="49" customWidth="1"/>
    <col min="213" max="213" width="23.5703125" style="49" customWidth="1"/>
    <col min="214" max="214" width="18.42578125" style="49" customWidth="1"/>
    <col min="215" max="215" width="17.42578125" style="49" customWidth="1"/>
    <col min="216" max="216" width="19.7109375" style="49" customWidth="1"/>
    <col min="217" max="217" width="19.140625" style="49" customWidth="1"/>
    <col min="218" max="218" width="37.28515625" style="49" bestFit="1" customWidth="1"/>
    <col min="219" max="467" width="65" style="49"/>
    <col min="468" max="468" width="60.5703125" style="49" customWidth="1"/>
    <col min="469" max="469" width="23.5703125" style="49" customWidth="1"/>
    <col min="470" max="470" width="18.42578125" style="49" customWidth="1"/>
    <col min="471" max="471" width="17.42578125" style="49" customWidth="1"/>
    <col min="472" max="472" width="19.7109375" style="49" customWidth="1"/>
    <col min="473" max="473" width="19.140625" style="49" customWidth="1"/>
    <col min="474" max="474" width="37.28515625" style="49" bestFit="1" customWidth="1"/>
    <col min="475" max="723" width="65" style="49"/>
    <col min="724" max="724" width="60.5703125" style="49" customWidth="1"/>
    <col min="725" max="725" width="23.5703125" style="49" customWidth="1"/>
    <col min="726" max="726" width="18.42578125" style="49" customWidth="1"/>
    <col min="727" max="727" width="17.42578125" style="49" customWidth="1"/>
    <col min="728" max="728" width="19.7109375" style="49" customWidth="1"/>
    <col min="729" max="729" width="19.140625" style="49" customWidth="1"/>
    <col min="730" max="730" width="37.28515625" style="49" bestFit="1" customWidth="1"/>
    <col min="731" max="979" width="65" style="49"/>
    <col min="980" max="980" width="60.5703125" style="49" customWidth="1"/>
    <col min="981" max="981" width="23.5703125" style="49" customWidth="1"/>
    <col min="982" max="982" width="18.42578125" style="49" customWidth="1"/>
    <col min="983" max="983" width="17.42578125" style="49" customWidth="1"/>
    <col min="984" max="984" width="19.7109375" style="49" customWidth="1"/>
    <col min="985" max="985" width="19.140625" style="49" customWidth="1"/>
    <col min="986" max="986" width="37.28515625" style="49" bestFit="1" customWidth="1"/>
    <col min="987" max="1235" width="65" style="49"/>
    <col min="1236" max="1236" width="60.5703125" style="49" customWidth="1"/>
    <col min="1237" max="1237" width="23.5703125" style="49" customWidth="1"/>
    <col min="1238" max="1238" width="18.42578125" style="49" customWidth="1"/>
    <col min="1239" max="1239" width="17.42578125" style="49" customWidth="1"/>
    <col min="1240" max="1240" width="19.7109375" style="49" customWidth="1"/>
    <col min="1241" max="1241" width="19.140625" style="49" customWidth="1"/>
    <col min="1242" max="1242" width="37.28515625" style="49" bestFit="1" customWidth="1"/>
    <col min="1243" max="1491" width="65" style="49"/>
    <col min="1492" max="1492" width="60.5703125" style="49" customWidth="1"/>
    <col min="1493" max="1493" width="23.5703125" style="49" customWidth="1"/>
    <col min="1494" max="1494" width="18.42578125" style="49" customWidth="1"/>
    <col min="1495" max="1495" width="17.42578125" style="49" customWidth="1"/>
    <col min="1496" max="1496" width="19.7109375" style="49" customWidth="1"/>
    <col min="1497" max="1497" width="19.140625" style="49" customWidth="1"/>
    <col min="1498" max="1498" width="37.28515625" style="49" bestFit="1" customWidth="1"/>
    <col min="1499" max="1747" width="65" style="49"/>
    <col min="1748" max="1748" width="60.5703125" style="49" customWidth="1"/>
    <col min="1749" max="1749" width="23.5703125" style="49" customWidth="1"/>
    <col min="1750" max="1750" width="18.42578125" style="49" customWidth="1"/>
    <col min="1751" max="1751" width="17.42578125" style="49" customWidth="1"/>
    <col min="1752" max="1752" width="19.7109375" style="49" customWidth="1"/>
    <col min="1753" max="1753" width="19.140625" style="49" customWidth="1"/>
    <col min="1754" max="1754" width="37.28515625" style="49" bestFit="1" customWidth="1"/>
    <col min="1755" max="2003" width="65" style="49"/>
    <col min="2004" max="2004" width="60.5703125" style="49" customWidth="1"/>
    <col min="2005" max="2005" width="23.5703125" style="49" customWidth="1"/>
    <col min="2006" max="2006" width="18.42578125" style="49" customWidth="1"/>
    <col min="2007" max="2007" width="17.42578125" style="49" customWidth="1"/>
    <col min="2008" max="2008" width="19.7109375" style="49" customWidth="1"/>
    <col min="2009" max="2009" width="19.140625" style="49" customWidth="1"/>
    <col min="2010" max="2010" width="37.28515625" style="49" bestFit="1" customWidth="1"/>
    <col min="2011" max="2259" width="65" style="49"/>
    <col min="2260" max="2260" width="60.5703125" style="49" customWidth="1"/>
    <col min="2261" max="2261" width="23.5703125" style="49" customWidth="1"/>
    <col min="2262" max="2262" width="18.42578125" style="49" customWidth="1"/>
    <col min="2263" max="2263" width="17.42578125" style="49" customWidth="1"/>
    <col min="2264" max="2264" width="19.7109375" style="49" customWidth="1"/>
    <col min="2265" max="2265" width="19.140625" style="49" customWidth="1"/>
    <col min="2266" max="2266" width="37.28515625" style="49" bestFit="1" customWidth="1"/>
    <col min="2267" max="2515" width="65" style="49"/>
    <col min="2516" max="2516" width="60.5703125" style="49" customWidth="1"/>
    <col min="2517" max="2517" width="23.5703125" style="49" customWidth="1"/>
    <col min="2518" max="2518" width="18.42578125" style="49" customWidth="1"/>
    <col min="2519" max="2519" width="17.42578125" style="49" customWidth="1"/>
    <col min="2520" max="2520" width="19.7109375" style="49" customWidth="1"/>
    <col min="2521" max="2521" width="19.140625" style="49" customWidth="1"/>
    <col min="2522" max="2522" width="37.28515625" style="49" bestFit="1" customWidth="1"/>
    <col min="2523" max="2771" width="65" style="49"/>
    <col min="2772" max="2772" width="60.5703125" style="49" customWidth="1"/>
    <col min="2773" max="2773" width="23.5703125" style="49" customWidth="1"/>
    <col min="2774" max="2774" width="18.42578125" style="49" customWidth="1"/>
    <col min="2775" max="2775" width="17.42578125" style="49" customWidth="1"/>
    <col min="2776" max="2776" width="19.7109375" style="49" customWidth="1"/>
    <col min="2777" max="2777" width="19.140625" style="49" customWidth="1"/>
    <col min="2778" max="2778" width="37.28515625" style="49" bestFit="1" customWidth="1"/>
    <col min="2779" max="3027" width="65" style="49"/>
    <col min="3028" max="3028" width="60.5703125" style="49" customWidth="1"/>
    <col min="3029" max="3029" width="23.5703125" style="49" customWidth="1"/>
    <col min="3030" max="3030" width="18.42578125" style="49" customWidth="1"/>
    <col min="3031" max="3031" width="17.42578125" style="49" customWidth="1"/>
    <col min="3032" max="3032" width="19.7109375" style="49" customWidth="1"/>
    <col min="3033" max="3033" width="19.140625" style="49" customWidth="1"/>
    <col min="3034" max="3034" width="37.28515625" style="49" bestFit="1" customWidth="1"/>
    <col min="3035" max="3283" width="65" style="49"/>
    <col min="3284" max="3284" width="60.5703125" style="49" customWidth="1"/>
    <col min="3285" max="3285" width="23.5703125" style="49" customWidth="1"/>
    <col min="3286" max="3286" width="18.42578125" style="49" customWidth="1"/>
    <col min="3287" max="3287" width="17.42578125" style="49" customWidth="1"/>
    <col min="3288" max="3288" width="19.7109375" style="49" customWidth="1"/>
    <col min="3289" max="3289" width="19.140625" style="49" customWidth="1"/>
    <col min="3290" max="3290" width="37.28515625" style="49" bestFit="1" customWidth="1"/>
    <col min="3291" max="3539" width="65" style="49"/>
    <col min="3540" max="3540" width="60.5703125" style="49" customWidth="1"/>
    <col min="3541" max="3541" width="23.5703125" style="49" customWidth="1"/>
    <col min="3542" max="3542" width="18.42578125" style="49" customWidth="1"/>
    <col min="3543" max="3543" width="17.42578125" style="49" customWidth="1"/>
    <col min="3544" max="3544" width="19.7109375" style="49" customWidth="1"/>
    <col min="3545" max="3545" width="19.140625" style="49" customWidth="1"/>
    <col min="3546" max="3546" width="37.28515625" style="49" bestFit="1" customWidth="1"/>
    <col min="3547" max="3795" width="65" style="49"/>
    <col min="3796" max="3796" width="60.5703125" style="49" customWidth="1"/>
    <col min="3797" max="3797" width="23.5703125" style="49" customWidth="1"/>
    <col min="3798" max="3798" width="18.42578125" style="49" customWidth="1"/>
    <col min="3799" max="3799" width="17.42578125" style="49" customWidth="1"/>
    <col min="3800" max="3800" width="19.7109375" style="49" customWidth="1"/>
    <col min="3801" max="3801" width="19.140625" style="49" customWidth="1"/>
    <col min="3802" max="3802" width="37.28515625" style="49" bestFit="1" customWidth="1"/>
    <col min="3803" max="4051" width="65" style="49"/>
    <col min="4052" max="4052" width="60.5703125" style="49" customWidth="1"/>
    <col min="4053" max="4053" width="23.5703125" style="49" customWidth="1"/>
    <col min="4054" max="4054" width="18.42578125" style="49" customWidth="1"/>
    <col min="4055" max="4055" width="17.42578125" style="49" customWidth="1"/>
    <col min="4056" max="4056" width="19.7109375" style="49" customWidth="1"/>
    <col min="4057" max="4057" width="19.140625" style="49" customWidth="1"/>
    <col min="4058" max="4058" width="37.28515625" style="49" bestFit="1" customWidth="1"/>
    <col min="4059" max="4307" width="65" style="49"/>
    <col min="4308" max="4308" width="60.5703125" style="49" customWidth="1"/>
    <col min="4309" max="4309" width="23.5703125" style="49" customWidth="1"/>
    <col min="4310" max="4310" width="18.42578125" style="49" customWidth="1"/>
    <col min="4311" max="4311" width="17.42578125" style="49" customWidth="1"/>
    <col min="4312" max="4312" width="19.7109375" style="49" customWidth="1"/>
    <col min="4313" max="4313" width="19.140625" style="49" customWidth="1"/>
    <col min="4314" max="4314" width="37.28515625" style="49" bestFit="1" customWidth="1"/>
    <col min="4315" max="4563" width="65" style="49"/>
    <col min="4564" max="4564" width="60.5703125" style="49" customWidth="1"/>
    <col min="4565" max="4565" width="23.5703125" style="49" customWidth="1"/>
    <col min="4566" max="4566" width="18.42578125" style="49" customWidth="1"/>
    <col min="4567" max="4567" width="17.42578125" style="49" customWidth="1"/>
    <col min="4568" max="4568" width="19.7109375" style="49" customWidth="1"/>
    <col min="4569" max="4569" width="19.140625" style="49" customWidth="1"/>
    <col min="4570" max="4570" width="37.28515625" style="49" bestFit="1" customWidth="1"/>
    <col min="4571" max="4819" width="65" style="49"/>
    <col min="4820" max="4820" width="60.5703125" style="49" customWidth="1"/>
    <col min="4821" max="4821" width="23.5703125" style="49" customWidth="1"/>
    <col min="4822" max="4822" width="18.42578125" style="49" customWidth="1"/>
    <col min="4823" max="4823" width="17.42578125" style="49" customWidth="1"/>
    <col min="4824" max="4824" width="19.7109375" style="49" customWidth="1"/>
    <col min="4825" max="4825" width="19.140625" style="49" customWidth="1"/>
    <col min="4826" max="4826" width="37.28515625" style="49" bestFit="1" customWidth="1"/>
    <col min="4827" max="5075" width="65" style="49"/>
    <col min="5076" max="5076" width="60.5703125" style="49" customWidth="1"/>
    <col min="5077" max="5077" width="23.5703125" style="49" customWidth="1"/>
    <col min="5078" max="5078" width="18.42578125" style="49" customWidth="1"/>
    <col min="5079" max="5079" width="17.42578125" style="49" customWidth="1"/>
    <col min="5080" max="5080" width="19.7109375" style="49" customWidth="1"/>
    <col min="5081" max="5081" width="19.140625" style="49" customWidth="1"/>
    <col min="5082" max="5082" width="37.28515625" style="49" bestFit="1" customWidth="1"/>
    <col min="5083" max="5331" width="65" style="49"/>
    <col min="5332" max="5332" width="60.5703125" style="49" customWidth="1"/>
    <col min="5333" max="5333" width="23.5703125" style="49" customWidth="1"/>
    <col min="5334" max="5334" width="18.42578125" style="49" customWidth="1"/>
    <col min="5335" max="5335" width="17.42578125" style="49" customWidth="1"/>
    <col min="5336" max="5336" width="19.7109375" style="49" customWidth="1"/>
    <col min="5337" max="5337" width="19.140625" style="49" customWidth="1"/>
    <col min="5338" max="5338" width="37.28515625" style="49" bestFit="1" customWidth="1"/>
    <col min="5339" max="5587" width="65" style="49"/>
    <col min="5588" max="5588" width="60.5703125" style="49" customWidth="1"/>
    <col min="5589" max="5589" width="23.5703125" style="49" customWidth="1"/>
    <col min="5590" max="5590" width="18.42578125" style="49" customWidth="1"/>
    <col min="5591" max="5591" width="17.42578125" style="49" customWidth="1"/>
    <col min="5592" max="5592" width="19.7109375" style="49" customWidth="1"/>
    <col min="5593" max="5593" width="19.140625" style="49" customWidth="1"/>
    <col min="5594" max="5594" width="37.28515625" style="49" bestFit="1" customWidth="1"/>
    <col min="5595" max="5843" width="65" style="49"/>
    <col min="5844" max="5844" width="60.5703125" style="49" customWidth="1"/>
    <col min="5845" max="5845" width="23.5703125" style="49" customWidth="1"/>
    <col min="5846" max="5846" width="18.42578125" style="49" customWidth="1"/>
    <col min="5847" max="5847" width="17.42578125" style="49" customWidth="1"/>
    <col min="5848" max="5848" width="19.7109375" style="49" customWidth="1"/>
    <col min="5849" max="5849" width="19.140625" style="49" customWidth="1"/>
    <col min="5850" max="5850" width="37.28515625" style="49" bestFit="1" customWidth="1"/>
    <col min="5851" max="6099" width="65" style="49"/>
    <col min="6100" max="6100" width="60.5703125" style="49" customWidth="1"/>
    <col min="6101" max="6101" width="23.5703125" style="49" customWidth="1"/>
    <col min="6102" max="6102" width="18.42578125" style="49" customWidth="1"/>
    <col min="6103" max="6103" width="17.42578125" style="49" customWidth="1"/>
    <col min="6104" max="6104" width="19.7109375" style="49" customWidth="1"/>
    <col min="6105" max="6105" width="19.140625" style="49" customWidth="1"/>
    <col min="6106" max="6106" width="37.28515625" style="49" bestFit="1" customWidth="1"/>
    <col min="6107" max="6355" width="65" style="49"/>
    <col min="6356" max="6356" width="60.5703125" style="49" customWidth="1"/>
    <col min="6357" max="6357" width="23.5703125" style="49" customWidth="1"/>
    <col min="6358" max="6358" width="18.42578125" style="49" customWidth="1"/>
    <col min="6359" max="6359" width="17.42578125" style="49" customWidth="1"/>
    <col min="6360" max="6360" width="19.7109375" style="49" customWidth="1"/>
    <col min="6361" max="6361" width="19.140625" style="49" customWidth="1"/>
    <col min="6362" max="6362" width="37.28515625" style="49" bestFit="1" customWidth="1"/>
    <col min="6363" max="6611" width="65" style="49"/>
    <col min="6612" max="6612" width="60.5703125" style="49" customWidth="1"/>
    <col min="6613" max="6613" width="23.5703125" style="49" customWidth="1"/>
    <col min="6614" max="6614" width="18.42578125" style="49" customWidth="1"/>
    <col min="6615" max="6615" width="17.42578125" style="49" customWidth="1"/>
    <col min="6616" max="6616" width="19.7109375" style="49" customWidth="1"/>
    <col min="6617" max="6617" width="19.140625" style="49" customWidth="1"/>
    <col min="6618" max="6618" width="37.28515625" style="49" bestFit="1" customWidth="1"/>
    <col min="6619" max="6867" width="65" style="49"/>
    <col min="6868" max="6868" width="60.5703125" style="49" customWidth="1"/>
    <col min="6869" max="6869" width="23.5703125" style="49" customWidth="1"/>
    <col min="6870" max="6870" width="18.42578125" style="49" customWidth="1"/>
    <col min="6871" max="6871" width="17.42578125" style="49" customWidth="1"/>
    <col min="6872" max="6872" width="19.7109375" style="49" customWidth="1"/>
    <col min="6873" max="6873" width="19.140625" style="49" customWidth="1"/>
    <col min="6874" max="6874" width="37.28515625" style="49" bestFit="1" customWidth="1"/>
    <col min="6875" max="7123" width="65" style="49"/>
    <col min="7124" max="7124" width="60.5703125" style="49" customWidth="1"/>
    <col min="7125" max="7125" width="23.5703125" style="49" customWidth="1"/>
    <col min="7126" max="7126" width="18.42578125" style="49" customWidth="1"/>
    <col min="7127" max="7127" width="17.42578125" style="49" customWidth="1"/>
    <col min="7128" max="7128" width="19.7109375" style="49" customWidth="1"/>
    <col min="7129" max="7129" width="19.140625" style="49" customWidth="1"/>
    <col min="7130" max="7130" width="37.28515625" style="49" bestFit="1" customWidth="1"/>
    <col min="7131" max="7379" width="65" style="49"/>
    <col min="7380" max="7380" width="60.5703125" style="49" customWidth="1"/>
    <col min="7381" max="7381" width="23.5703125" style="49" customWidth="1"/>
    <col min="7382" max="7382" width="18.42578125" style="49" customWidth="1"/>
    <col min="7383" max="7383" width="17.42578125" style="49" customWidth="1"/>
    <col min="7384" max="7384" width="19.7109375" style="49" customWidth="1"/>
    <col min="7385" max="7385" width="19.140625" style="49" customWidth="1"/>
    <col min="7386" max="7386" width="37.28515625" style="49" bestFit="1" customWidth="1"/>
    <col min="7387" max="7635" width="65" style="49"/>
    <col min="7636" max="7636" width="60.5703125" style="49" customWidth="1"/>
    <col min="7637" max="7637" width="23.5703125" style="49" customWidth="1"/>
    <col min="7638" max="7638" width="18.42578125" style="49" customWidth="1"/>
    <col min="7639" max="7639" width="17.42578125" style="49" customWidth="1"/>
    <col min="7640" max="7640" width="19.7109375" style="49" customWidth="1"/>
    <col min="7641" max="7641" width="19.140625" style="49" customWidth="1"/>
    <col min="7642" max="7642" width="37.28515625" style="49" bestFit="1" customWidth="1"/>
    <col min="7643" max="7891" width="65" style="49"/>
    <col min="7892" max="7892" width="60.5703125" style="49" customWidth="1"/>
    <col min="7893" max="7893" width="23.5703125" style="49" customWidth="1"/>
    <col min="7894" max="7894" width="18.42578125" style="49" customWidth="1"/>
    <col min="7895" max="7895" width="17.42578125" style="49" customWidth="1"/>
    <col min="7896" max="7896" width="19.7109375" style="49" customWidth="1"/>
    <col min="7897" max="7897" width="19.140625" style="49" customWidth="1"/>
    <col min="7898" max="7898" width="37.28515625" style="49" bestFit="1" customWidth="1"/>
    <col min="7899" max="8147" width="65" style="49"/>
    <col min="8148" max="8148" width="60.5703125" style="49" customWidth="1"/>
    <col min="8149" max="8149" width="23.5703125" style="49" customWidth="1"/>
    <col min="8150" max="8150" width="18.42578125" style="49" customWidth="1"/>
    <col min="8151" max="8151" width="17.42578125" style="49" customWidth="1"/>
    <col min="8152" max="8152" width="19.7109375" style="49" customWidth="1"/>
    <col min="8153" max="8153" width="19.140625" style="49" customWidth="1"/>
    <col min="8154" max="8154" width="37.28515625" style="49" bestFit="1" customWidth="1"/>
    <col min="8155" max="8403" width="65" style="49"/>
    <col min="8404" max="8404" width="60.5703125" style="49" customWidth="1"/>
    <col min="8405" max="8405" width="23.5703125" style="49" customWidth="1"/>
    <col min="8406" max="8406" width="18.42578125" style="49" customWidth="1"/>
    <col min="8407" max="8407" width="17.42578125" style="49" customWidth="1"/>
    <col min="8408" max="8408" width="19.7109375" style="49" customWidth="1"/>
    <col min="8409" max="8409" width="19.140625" style="49" customWidth="1"/>
    <col min="8410" max="8410" width="37.28515625" style="49" bestFit="1" customWidth="1"/>
    <col min="8411" max="8659" width="65" style="49"/>
    <col min="8660" max="8660" width="60.5703125" style="49" customWidth="1"/>
    <col min="8661" max="8661" width="23.5703125" style="49" customWidth="1"/>
    <col min="8662" max="8662" width="18.42578125" style="49" customWidth="1"/>
    <col min="8663" max="8663" width="17.42578125" style="49" customWidth="1"/>
    <col min="8664" max="8664" width="19.7109375" style="49" customWidth="1"/>
    <col min="8665" max="8665" width="19.140625" style="49" customWidth="1"/>
    <col min="8666" max="8666" width="37.28515625" style="49" bestFit="1" customWidth="1"/>
    <col min="8667" max="8915" width="65" style="49"/>
    <col min="8916" max="8916" width="60.5703125" style="49" customWidth="1"/>
    <col min="8917" max="8917" width="23.5703125" style="49" customWidth="1"/>
    <col min="8918" max="8918" width="18.42578125" style="49" customWidth="1"/>
    <col min="8919" max="8919" width="17.42578125" style="49" customWidth="1"/>
    <col min="8920" max="8920" width="19.7109375" style="49" customWidth="1"/>
    <col min="8921" max="8921" width="19.140625" style="49" customWidth="1"/>
    <col min="8922" max="8922" width="37.28515625" style="49" bestFit="1" customWidth="1"/>
    <col min="8923" max="9171" width="65" style="49"/>
    <col min="9172" max="9172" width="60.5703125" style="49" customWidth="1"/>
    <col min="9173" max="9173" width="23.5703125" style="49" customWidth="1"/>
    <col min="9174" max="9174" width="18.42578125" style="49" customWidth="1"/>
    <col min="9175" max="9175" width="17.42578125" style="49" customWidth="1"/>
    <col min="9176" max="9176" width="19.7109375" style="49" customWidth="1"/>
    <col min="9177" max="9177" width="19.140625" style="49" customWidth="1"/>
    <col min="9178" max="9178" width="37.28515625" style="49" bestFit="1" customWidth="1"/>
    <col min="9179" max="9427" width="65" style="49"/>
    <col min="9428" max="9428" width="60.5703125" style="49" customWidth="1"/>
    <col min="9429" max="9429" width="23.5703125" style="49" customWidth="1"/>
    <col min="9430" max="9430" width="18.42578125" style="49" customWidth="1"/>
    <col min="9431" max="9431" width="17.42578125" style="49" customWidth="1"/>
    <col min="9432" max="9432" width="19.7109375" style="49" customWidth="1"/>
    <col min="9433" max="9433" width="19.140625" style="49" customWidth="1"/>
    <col min="9434" max="9434" width="37.28515625" style="49" bestFit="1" customWidth="1"/>
    <col min="9435" max="9683" width="65" style="49"/>
    <col min="9684" max="9684" width="60.5703125" style="49" customWidth="1"/>
    <col min="9685" max="9685" width="23.5703125" style="49" customWidth="1"/>
    <col min="9686" max="9686" width="18.42578125" style="49" customWidth="1"/>
    <col min="9687" max="9687" width="17.42578125" style="49" customWidth="1"/>
    <col min="9688" max="9688" width="19.7109375" style="49" customWidth="1"/>
    <col min="9689" max="9689" width="19.140625" style="49" customWidth="1"/>
    <col min="9690" max="9690" width="37.28515625" style="49" bestFit="1" customWidth="1"/>
    <col min="9691" max="9939" width="65" style="49"/>
    <col min="9940" max="9940" width="60.5703125" style="49" customWidth="1"/>
    <col min="9941" max="9941" width="23.5703125" style="49" customWidth="1"/>
    <col min="9942" max="9942" width="18.42578125" style="49" customWidth="1"/>
    <col min="9943" max="9943" width="17.42578125" style="49" customWidth="1"/>
    <col min="9944" max="9944" width="19.7109375" style="49" customWidth="1"/>
    <col min="9945" max="9945" width="19.140625" style="49" customWidth="1"/>
    <col min="9946" max="9946" width="37.28515625" style="49" bestFit="1" customWidth="1"/>
    <col min="9947" max="10195" width="65" style="49"/>
    <col min="10196" max="10196" width="60.5703125" style="49" customWidth="1"/>
    <col min="10197" max="10197" width="23.5703125" style="49" customWidth="1"/>
    <col min="10198" max="10198" width="18.42578125" style="49" customWidth="1"/>
    <col min="10199" max="10199" width="17.42578125" style="49" customWidth="1"/>
    <col min="10200" max="10200" width="19.7109375" style="49" customWidth="1"/>
    <col min="10201" max="10201" width="19.140625" style="49" customWidth="1"/>
    <col min="10202" max="10202" width="37.28515625" style="49" bestFit="1" customWidth="1"/>
    <col min="10203" max="10451" width="65" style="49"/>
    <col min="10452" max="10452" width="60.5703125" style="49" customWidth="1"/>
    <col min="10453" max="10453" width="23.5703125" style="49" customWidth="1"/>
    <col min="10454" max="10454" width="18.42578125" style="49" customWidth="1"/>
    <col min="10455" max="10455" width="17.42578125" style="49" customWidth="1"/>
    <col min="10456" max="10456" width="19.7109375" style="49" customWidth="1"/>
    <col min="10457" max="10457" width="19.140625" style="49" customWidth="1"/>
    <col min="10458" max="10458" width="37.28515625" style="49" bestFit="1" customWidth="1"/>
    <col min="10459" max="10707" width="65" style="49"/>
    <col min="10708" max="10708" width="60.5703125" style="49" customWidth="1"/>
    <col min="10709" max="10709" width="23.5703125" style="49" customWidth="1"/>
    <col min="10710" max="10710" width="18.42578125" style="49" customWidth="1"/>
    <col min="10711" max="10711" width="17.42578125" style="49" customWidth="1"/>
    <col min="10712" max="10712" width="19.7109375" style="49" customWidth="1"/>
    <col min="10713" max="10713" width="19.140625" style="49" customWidth="1"/>
    <col min="10714" max="10714" width="37.28515625" style="49" bestFit="1" customWidth="1"/>
    <col min="10715" max="10963" width="65" style="49"/>
    <col min="10964" max="10964" width="60.5703125" style="49" customWidth="1"/>
    <col min="10965" max="10965" width="23.5703125" style="49" customWidth="1"/>
    <col min="10966" max="10966" width="18.42578125" style="49" customWidth="1"/>
    <col min="10967" max="10967" width="17.42578125" style="49" customWidth="1"/>
    <col min="10968" max="10968" width="19.7109375" style="49" customWidth="1"/>
    <col min="10969" max="10969" width="19.140625" style="49" customWidth="1"/>
    <col min="10970" max="10970" width="37.28515625" style="49" bestFit="1" customWidth="1"/>
    <col min="10971" max="11219" width="65" style="49"/>
    <col min="11220" max="11220" width="60.5703125" style="49" customWidth="1"/>
    <col min="11221" max="11221" width="23.5703125" style="49" customWidth="1"/>
    <col min="11222" max="11222" width="18.42578125" style="49" customWidth="1"/>
    <col min="11223" max="11223" width="17.42578125" style="49" customWidth="1"/>
    <col min="11224" max="11224" width="19.7109375" style="49" customWidth="1"/>
    <col min="11225" max="11225" width="19.140625" style="49" customWidth="1"/>
    <col min="11226" max="11226" width="37.28515625" style="49" bestFit="1" customWidth="1"/>
    <col min="11227" max="11475" width="65" style="49"/>
    <col min="11476" max="11476" width="60.5703125" style="49" customWidth="1"/>
    <col min="11477" max="11477" width="23.5703125" style="49" customWidth="1"/>
    <col min="11478" max="11478" width="18.42578125" style="49" customWidth="1"/>
    <col min="11479" max="11479" width="17.42578125" style="49" customWidth="1"/>
    <col min="11480" max="11480" width="19.7109375" style="49" customWidth="1"/>
    <col min="11481" max="11481" width="19.140625" style="49" customWidth="1"/>
    <col min="11482" max="11482" width="37.28515625" style="49" bestFit="1" customWidth="1"/>
    <col min="11483" max="11731" width="65" style="49"/>
    <col min="11732" max="11732" width="60.5703125" style="49" customWidth="1"/>
    <col min="11733" max="11733" width="23.5703125" style="49" customWidth="1"/>
    <col min="11734" max="11734" width="18.42578125" style="49" customWidth="1"/>
    <col min="11735" max="11735" width="17.42578125" style="49" customWidth="1"/>
    <col min="11736" max="11736" width="19.7109375" style="49" customWidth="1"/>
    <col min="11737" max="11737" width="19.140625" style="49" customWidth="1"/>
    <col min="11738" max="11738" width="37.28515625" style="49" bestFit="1" customWidth="1"/>
    <col min="11739" max="11987" width="65" style="49"/>
    <col min="11988" max="11988" width="60.5703125" style="49" customWidth="1"/>
    <col min="11989" max="11989" width="23.5703125" style="49" customWidth="1"/>
    <col min="11990" max="11990" width="18.42578125" style="49" customWidth="1"/>
    <col min="11991" max="11991" width="17.42578125" style="49" customWidth="1"/>
    <col min="11992" max="11992" width="19.7109375" style="49" customWidth="1"/>
    <col min="11993" max="11993" width="19.140625" style="49" customWidth="1"/>
    <col min="11994" max="11994" width="37.28515625" style="49" bestFit="1" customWidth="1"/>
    <col min="11995" max="12243" width="65" style="49"/>
    <col min="12244" max="12244" width="60.5703125" style="49" customWidth="1"/>
    <col min="12245" max="12245" width="23.5703125" style="49" customWidth="1"/>
    <col min="12246" max="12246" width="18.42578125" style="49" customWidth="1"/>
    <col min="12247" max="12247" width="17.42578125" style="49" customWidth="1"/>
    <col min="12248" max="12248" width="19.7109375" style="49" customWidth="1"/>
    <col min="12249" max="12249" width="19.140625" style="49" customWidth="1"/>
    <col min="12250" max="12250" width="37.28515625" style="49" bestFit="1" customWidth="1"/>
    <col min="12251" max="12499" width="65" style="49"/>
    <col min="12500" max="12500" width="60.5703125" style="49" customWidth="1"/>
    <col min="12501" max="12501" width="23.5703125" style="49" customWidth="1"/>
    <col min="12502" max="12502" width="18.42578125" style="49" customWidth="1"/>
    <col min="12503" max="12503" width="17.42578125" style="49" customWidth="1"/>
    <col min="12504" max="12504" width="19.7109375" style="49" customWidth="1"/>
    <col min="12505" max="12505" width="19.140625" style="49" customWidth="1"/>
    <col min="12506" max="12506" width="37.28515625" style="49" bestFit="1" customWidth="1"/>
    <col min="12507" max="12755" width="65" style="49"/>
    <col min="12756" max="12756" width="60.5703125" style="49" customWidth="1"/>
    <col min="12757" max="12757" width="23.5703125" style="49" customWidth="1"/>
    <col min="12758" max="12758" width="18.42578125" style="49" customWidth="1"/>
    <col min="12759" max="12759" width="17.42578125" style="49" customWidth="1"/>
    <col min="12760" max="12760" width="19.7109375" style="49" customWidth="1"/>
    <col min="12761" max="12761" width="19.140625" style="49" customWidth="1"/>
    <col min="12762" max="12762" width="37.28515625" style="49" bestFit="1" customWidth="1"/>
    <col min="12763" max="13011" width="65" style="49"/>
    <col min="13012" max="13012" width="60.5703125" style="49" customWidth="1"/>
    <col min="13013" max="13013" width="23.5703125" style="49" customWidth="1"/>
    <col min="13014" max="13014" width="18.42578125" style="49" customWidth="1"/>
    <col min="13015" max="13015" width="17.42578125" style="49" customWidth="1"/>
    <col min="13016" max="13016" width="19.7109375" style="49" customWidth="1"/>
    <col min="13017" max="13017" width="19.140625" style="49" customWidth="1"/>
    <col min="13018" max="13018" width="37.28515625" style="49" bestFit="1" customWidth="1"/>
    <col min="13019" max="13267" width="65" style="49"/>
    <col min="13268" max="13268" width="60.5703125" style="49" customWidth="1"/>
    <col min="13269" max="13269" width="23.5703125" style="49" customWidth="1"/>
    <col min="13270" max="13270" width="18.42578125" style="49" customWidth="1"/>
    <col min="13271" max="13271" width="17.42578125" style="49" customWidth="1"/>
    <col min="13272" max="13272" width="19.7109375" style="49" customWidth="1"/>
    <col min="13273" max="13273" width="19.140625" style="49" customWidth="1"/>
    <col min="13274" max="13274" width="37.28515625" style="49" bestFit="1" customWidth="1"/>
    <col min="13275" max="13523" width="65" style="49"/>
    <col min="13524" max="13524" width="60.5703125" style="49" customWidth="1"/>
    <col min="13525" max="13525" width="23.5703125" style="49" customWidth="1"/>
    <col min="13526" max="13526" width="18.42578125" style="49" customWidth="1"/>
    <col min="13527" max="13527" width="17.42578125" style="49" customWidth="1"/>
    <col min="13528" max="13528" width="19.7109375" style="49" customWidth="1"/>
    <col min="13529" max="13529" width="19.140625" style="49" customWidth="1"/>
    <col min="13530" max="13530" width="37.28515625" style="49" bestFit="1" customWidth="1"/>
    <col min="13531" max="13779" width="65" style="49"/>
    <col min="13780" max="13780" width="60.5703125" style="49" customWidth="1"/>
    <col min="13781" max="13781" width="23.5703125" style="49" customWidth="1"/>
    <col min="13782" max="13782" width="18.42578125" style="49" customWidth="1"/>
    <col min="13783" max="13783" width="17.42578125" style="49" customWidth="1"/>
    <col min="13784" max="13784" width="19.7109375" style="49" customWidth="1"/>
    <col min="13785" max="13785" width="19.140625" style="49" customWidth="1"/>
    <col min="13786" max="13786" width="37.28515625" style="49" bestFit="1" customWidth="1"/>
    <col min="13787" max="14035" width="65" style="49"/>
    <col min="14036" max="14036" width="60.5703125" style="49" customWidth="1"/>
    <col min="14037" max="14037" width="23.5703125" style="49" customWidth="1"/>
    <col min="14038" max="14038" width="18.42578125" style="49" customWidth="1"/>
    <col min="14039" max="14039" width="17.42578125" style="49" customWidth="1"/>
    <col min="14040" max="14040" width="19.7109375" style="49" customWidth="1"/>
    <col min="14041" max="14041" width="19.140625" style="49" customWidth="1"/>
    <col min="14042" max="14042" width="37.28515625" style="49" bestFit="1" customWidth="1"/>
    <col min="14043" max="14291" width="65" style="49"/>
    <col min="14292" max="14292" width="60.5703125" style="49" customWidth="1"/>
    <col min="14293" max="14293" width="23.5703125" style="49" customWidth="1"/>
    <col min="14294" max="14294" width="18.42578125" style="49" customWidth="1"/>
    <col min="14295" max="14295" width="17.42578125" style="49" customWidth="1"/>
    <col min="14296" max="14296" width="19.7109375" style="49" customWidth="1"/>
    <col min="14297" max="14297" width="19.140625" style="49" customWidth="1"/>
    <col min="14298" max="14298" width="37.28515625" style="49" bestFit="1" customWidth="1"/>
    <col min="14299" max="14547" width="65" style="49"/>
    <col min="14548" max="14548" width="60.5703125" style="49" customWidth="1"/>
    <col min="14549" max="14549" width="23.5703125" style="49" customWidth="1"/>
    <col min="14550" max="14550" width="18.42578125" style="49" customWidth="1"/>
    <col min="14551" max="14551" width="17.42578125" style="49" customWidth="1"/>
    <col min="14552" max="14552" width="19.7109375" style="49" customWidth="1"/>
    <col min="14553" max="14553" width="19.140625" style="49" customWidth="1"/>
    <col min="14554" max="14554" width="37.28515625" style="49" bestFit="1" customWidth="1"/>
    <col min="14555" max="14803" width="65" style="49"/>
    <col min="14804" max="14804" width="60.5703125" style="49" customWidth="1"/>
    <col min="14805" max="14805" width="23.5703125" style="49" customWidth="1"/>
    <col min="14806" max="14806" width="18.42578125" style="49" customWidth="1"/>
    <col min="14807" max="14807" width="17.42578125" style="49" customWidth="1"/>
    <col min="14808" max="14808" width="19.7109375" style="49" customWidth="1"/>
    <col min="14809" max="14809" width="19.140625" style="49" customWidth="1"/>
    <col min="14810" max="14810" width="37.28515625" style="49" bestFit="1" customWidth="1"/>
    <col min="14811" max="15059" width="65" style="49"/>
    <col min="15060" max="15060" width="60.5703125" style="49" customWidth="1"/>
    <col min="15061" max="15061" width="23.5703125" style="49" customWidth="1"/>
    <col min="15062" max="15062" width="18.42578125" style="49" customWidth="1"/>
    <col min="15063" max="15063" width="17.42578125" style="49" customWidth="1"/>
    <col min="15064" max="15064" width="19.7109375" style="49" customWidth="1"/>
    <col min="15065" max="15065" width="19.140625" style="49" customWidth="1"/>
    <col min="15066" max="15066" width="37.28515625" style="49" bestFit="1" customWidth="1"/>
    <col min="15067" max="15315" width="65" style="49"/>
    <col min="15316" max="15316" width="60.5703125" style="49" customWidth="1"/>
    <col min="15317" max="15317" width="23.5703125" style="49" customWidth="1"/>
    <col min="15318" max="15318" width="18.42578125" style="49" customWidth="1"/>
    <col min="15319" max="15319" width="17.42578125" style="49" customWidth="1"/>
    <col min="15320" max="15320" width="19.7109375" style="49" customWidth="1"/>
    <col min="15321" max="15321" width="19.140625" style="49" customWidth="1"/>
    <col min="15322" max="15322" width="37.28515625" style="49" bestFit="1" customWidth="1"/>
    <col min="15323" max="15571" width="65" style="49"/>
    <col min="15572" max="15572" width="60.5703125" style="49" customWidth="1"/>
    <col min="15573" max="15573" width="23.5703125" style="49" customWidth="1"/>
    <col min="15574" max="15574" width="18.42578125" style="49" customWidth="1"/>
    <col min="15575" max="15575" width="17.42578125" style="49" customWidth="1"/>
    <col min="15576" max="15576" width="19.7109375" style="49" customWidth="1"/>
    <col min="15577" max="15577" width="19.140625" style="49" customWidth="1"/>
    <col min="15578" max="15578" width="37.28515625" style="49" bestFit="1" customWidth="1"/>
    <col min="15579" max="15827" width="65" style="49"/>
    <col min="15828" max="15828" width="60.5703125" style="49" customWidth="1"/>
    <col min="15829" max="15829" width="23.5703125" style="49" customWidth="1"/>
    <col min="15830" max="15830" width="18.42578125" style="49" customWidth="1"/>
    <col min="15831" max="15831" width="17.42578125" style="49" customWidth="1"/>
    <col min="15832" max="15832" width="19.7109375" style="49" customWidth="1"/>
    <col min="15833" max="15833" width="19.140625" style="49" customWidth="1"/>
    <col min="15834" max="15834" width="37.28515625" style="49" bestFit="1" customWidth="1"/>
    <col min="15835" max="16083" width="65" style="49"/>
    <col min="16084" max="16084" width="60.5703125" style="49" customWidth="1"/>
    <col min="16085" max="16085" width="23.5703125" style="49" customWidth="1"/>
    <col min="16086" max="16086" width="18.42578125" style="49" customWidth="1"/>
    <col min="16087" max="16087" width="17.42578125" style="49" customWidth="1"/>
    <col min="16088" max="16088" width="19.7109375" style="49" customWidth="1"/>
    <col min="16089" max="16089" width="19.140625" style="49" customWidth="1"/>
    <col min="16090" max="16090" width="37.28515625" style="49" bestFit="1" customWidth="1"/>
    <col min="16091" max="16384" width="65" style="49"/>
  </cols>
  <sheetData>
    <row r="1" spans="1:6" ht="20.100000000000001" customHeight="1" x14ac:dyDescent="0.25">
      <c r="A1" s="239" t="s">
        <v>506</v>
      </c>
      <c r="B1" s="239"/>
      <c r="C1" s="239"/>
      <c r="D1" s="239"/>
      <c r="E1" s="239"/>
      <c r="F1" s="239"/>
    </row>
    <row r="2" spans="1:6" ht="20.100000000000001" customHeight="1" x14ac:dyDescent="0.25">
      <c r="A2" s="94" t="str">
        <f>'Formato 1'!A2</f>
        <v xml:space="preserve"> Municipio de Uriangato Gto.</v>
      </c>
      <c r="B2" s="113"/>
      <c r="C2" s="113"/>
      <c r="D2" s="113"/>
      <c r="E2" s="113"/>
      <c r="F2" s="114"/>
    </row>
    <row r="3" spans="1:6" ht="29.25" customHeight="1" x14ac:dyDescent="0.25">
      <c r="A3" s="115" t="s">
        <v>507</v>
      </c>
      <c r="B3" s="116"/>
      <c r="C3" s="116"/>
      <c r="D3" s="116"/>
      <c r="E3" s="116"/>
      <c r="F3" s="117"/>
    </row>
    <row r="4" spans="1:6" ht="35.25" customHeight="1" x14ac:dyDescent="0.25">
      <c r="A4" s="103"/>
      <c r="B4" s="103" t="s">
        <v>508</v>
      </c>
      <c r="C4" s="103" t="s">
        <v>509</v>
      </c>
      <c r="D4" s="103" t="s">
        <v>510</v>
      </c>
      <c r="E4" s="103" t="s">
        <v>511</v>
      </c>
      <c r="F4" s="103" t="s">
        <v>512</v>
      </c>
    </row>
    <row r="5" spans="1:6" ht="12.75" customHeight="1" x14ac:dyDescent="0.25">
      <c r="A5" s="15" t="s">
        <v>513</v>
      </c>
      <c r="B5" s="46"/>
      <c r="C5" s="46"/>
      <c r="D5" s="46"/>
      <c r="E5" s="46"/>
      <c r="F5" s="46"/>
    </row>
    <row r="6" spans="1:6" ht="30" x14ac:dyDescent="0.25">
      <c r="A6" s="51" t="s">
        <v>514</v>
      </c>
      <c r="B6" s="52"/>
      <c r="C6" s="52"/>
      <c r="D6" s="52"/>
      <c r="E6" s="52"/>
      <c r="F6" s="52"/>
    </row>
    <row r="7" spans="1:6" ht="15" x14ac:dyDescent="0.25">
      <c r="A7" s="51" t="s">
        <v>515</v>
      </c>
      <c r="B7" s="52"/>
      <c r="C7" s="52"/>
      <c r="D7" s="52"/>
      <c r="E7" s="52"/>
      <c r="F7" s="52"/>
    </row>
    <row r="8" spans="1:6" ht="15" x14ac:dyDescent="0.25">
      <c r="A8" s="59"/>
      <c r="B8" s="40"/>
      <c r="C8" s="40"/>
      <c r="D8" s="40"/>
      <c r="E8" s="40"/>
      <c r="F8" s="40"/>
    </row>
    <row r="9" spans="1:6" ht="15" x14ac:dyDescent="0.25">
      <c r="A9" s="15" t="s">
        <v>516</v>
      </c>
      <c r="B9" s="40"/>
      <c r="C9" s="40"/>
      <c r="D9" s="40"/>
      <c r="E9" s="40"/>
      <c r="F9" s="40"/>
    </row>
    <row r="10" spans="1:6" ht="15" x14ac:dyDescent="0.25">
      <c r="A10" s="51" t="s">
        <v>517</v>
      </c>
      <c r="B10" s="52"/>
      <c r="C10" s="52"/>
      <c r="D10" s="52"/>
      <c r="E10" s="52"/>
      <c r="F10" s="52"/>
    </row>
    <row r="11" spans="1:6" ht="15" x14ac:dyDescent="0.25">
      <c r="A11" s="72" t="s">
        <v>518</v>
      </c>
      <c r="B11" s="52"/>
      <c r="C11" s="52"/>
      <c r="D11" s="52"/>
      <c r="E11" s="52"/>
      <c r="F11" s="52"/>
    </row>
    <row r="12" spans="1:6" ht="15" x14ac:dyDescent="0.25">
      <c r="A12" s="72" t="s">
        <v>519</v>
      </c>
      <c r="B12" s="52"/>
      <c r="C12" s="52"/>
      <c r="D12" s="52"/>
      <c r="E12" s="52"/>
      <c r="F12" s="52"/>
    </row>
    <row r="13" spans="1:6" ht="15" x14ac:dyDescent="0.25">
      <c r="A13" s="72" t="s">
        <v>520</v>
      </c>
      <c r="B13" s="52"/>
      <c r="C13" s="52"/>
      <c r="D13" s="52"/>
      <c r="E13" s="52"/>
      <c r="F13" s="52"/>
    </row>
    <row r="14" spans="1:6" ht="15" x14ac:dyDescent="0.25">
      <c r="A14" s="51" t="s">
        <v>521</v>
      </c>
      <c r="B14" s="52"/>
      <c r="C14" s="52"/>
      <c r="D14" s="52"/>
      <c r="E14" s="52"/>
      <c r="F14" s="52"/>
    </row>
    <row r="15" spans="1:6" ht="15" x14ac:dyDescent="0.25">
      <c r="A15" s="72" t="s">
        <v>518</v>
      </c>
      <c r="B15" s="52"/>
      <c r="C15" s="52"/>
      <c r="D15" s="52"/>
      <c r="E15" s="52"/>
      <c r="F15" s="52"/>
    </row>
    <row r="16" spans="1:6" ht="15" x14ac:dyDescent="0.25">
      <c r="A16" s="72" t="s">
        <v>519</v>
      </c>
      <c r="B16" s="52"/>
      <c r="C16" s="52"/>
      <c r="D16" s="52"/>
      <c r="E16" s="52"/>
      <c r="F16" s="52"/>
    </row>
    <row r="17" spans="1:6" ht="15" x14ac:dyDescent="0.25">
      <c r="A17" s="72" t="s">
        <v>520</v>
      </c>
      <c r="B17" s="52"/>
      <c r="C17" s="52"/>
      <c r="D17" s="52"/>
      <c r="E17" s="52"/>
      <c r="F17" s="52"/>
    </row>
    <row r="18" spans="1:6" ht="15" x14ac:dyDescent="0.25">
      <c r="A18" s="51" t="s">
        <v>522</v>
      </c>
      <c r="B18" s="104"/>
      <c r="C18" s="52"/>
      <c r="D18" s="52"/>
      <c r="E18" s="52"/>
      <c r="F18" s="52"/>
    </row>
    <row r="19" spans="1:6" ht="15" x14ac:dyDescent="0.25">
      <c r="A19" s="51" t="s">
        <v>523</v>
      </c>
      <c r="B19" s="52"/>
      <c r="C19" s="52"/>
      <c r="D19" s="52"/>
      <c r="E19" s="52"/>
      <c r="F19" s="52"/>
    </row>
    <row r="20" spans="1:6" ht="30" x14ac:dyDescent="0.25">
      <c r="A20" s="51" t="s">
        <v>524</v>
      </c>
      <c r="B20" s="105"/>
      <c r="C20" s="105"/>
      <c r="D20" s="105"/>
      <c r="E20" s="105"/>
      <c r="F20" s="105"/>
    </row>
    <row r="21" spans="1:6" ht="30" x14ac:dyDescent="0.25">
      <c r="A21" s="51" t="s">
        <v>525</v>
      </c>
      <c r="B21" s="105"/>
      <c r="C21" s="105"/>
      <c r="D21" s="105"/>
      <c r="E21" s="105"/>
      <c r="F21" s="105"/>
    </row>
    <row r="22" spans="1:6" ht="30" x14ac:dyDescent="0.25">
      <c r="A22" s="51" t="s">
        <v>526</v>
      </c>
      <c r="B22" s="105"/>
      <c r="C22" s="105"/>
      <c r="D22" s="105"/>
      <c r="E22" s="105"/>
      <c r="F22" s="105"/>
    </row>
    <row r="23" spans="1:6" ht="15" x14ac:dyDescent="0.25">
      <c r="A23" s="51" t="s">
        <v>527</v>
      </c>
      <c r="B23" s="105"/>
      <c r="C23" s="105"/>
      <c r="D23" s="105"/>
      <c r="E23" s="105"/>
      <c r="F23" s="105"/>
    </row>
    <row r="24" spans="1:6" ht="15" x14ac:dyDescent="0.25">
      <c r="A24" s="51" t="s">
        <v>528</v>
      </c>
      <c r="B24" s="106"/>
      <c r="C24" s="52"/>
      <c r="D24" s="52"/>
      <c r="E24" s="52"/>
      <c r="F24" s="52"/>
    </row>
    <row r="25" spans="1:6" ht="15" x14ac:dyDescent="0.25">
      <c r="A25" s="51" t="s">
        <v>529</v>
      </c>
      <c r="B25" s="106"/>
      <c r="C25" s="52"/>
      <c r="D25" s="52"/>
      <c r="E25" s="52"/>
      <c r="F25" s="52"/>
    </row>
    <row r="26" spans="1:6" ht="15" x14ac:dyDescent="0.25">
      <c r="A26" s="59"/>
      <c r="B26" s="40"/>
      <c r="C26" s="40"/>
      <c r="D26" s="40"/>
      <c r="E26" s="40"/>
      <c r="F26" s="40"/>
    </row>
    <row r="27" spans="1:6" ht="15" x14ac:dyDescent="0.25">
      <c r="A27" s="15" t="s">
        <v>530</v>
      </c>
      <c r="B27" s="40"/>
      <c r="C27" s="40"/>
      <c r="D27" s="40"/>
      <c r="E27" s="40"/>
      <c r="F27" s="40"/>
    </row>
    <row r="28" spans="1:6" ht="15" x14ac:dyDescent="0.25">
      <c r="A28" s="51" t="s">
        <v>531</v>
      </c>
      <c r="B28" s="52"/>
      <c r="C28" s="52"/>
      <c r="D28" s="52"/>
      <c r="E28" s="52"/>
      <c r="F28" s="52"/>
    </row>
    <row r="29" spans="1:6" ht="15" x14ac:dyDescent="0.25">
      <c r="A29" s="59"/>
      <c r="B29" s="40"/>
      <c r="C29" s="40"/>
      <c r="D29" s="40"/>
      <c r="E29" s="40"/>
      <c r="F29" s="40"/>
    </row>
    <row r="30" spans="1:6" ht="15" x14ac:dyDescent="0.25">
      <c r="A30" s="15" t="s">
        <v>532</v>
      </c>
      <c r="B30" s="40"/>
      <c r="C30" s="40"/>
      <c r="D30" s="40"/>
      <c r="E30" s="40"/>
      <c r="F30" s="40"/>
    </row>
    <row r="31" spans="1:6" ht="15" x14ac:dyDescent="0.25">
      <c r="A31" s="51" t="s">
        <v>517</v>
      </c>
      <c r="B31" s="52"/>
      <c r="C31" s="52"/>
      <c r="D31" s="52"/>
      <c r="E31" s="52"/>
      <c r="F31" s="52"/>
    </row>
    <row r="32" spans="1:6" ht="15" x14ac:dyDescent="0.25">
      <c r="A32" s="51" t="s">
        <v>521</v>
      </c>
      <c r="B32" s="52"/>
      <c r="C32" s="52"/>
      <c r="D32" s="52"/>
      <c r="E32" s="52"/>
      <c r="F32" s="52"/>
    </row>
    <row r="33" spans="1:6" ht="15" x14ac:dyDescent="0.25">
      <c r="A33" s="51" t="s">
        <v>533</v>
      </c>
      <c r="B33" s="52"/>
      <c r="C33" s="52"/>
      <c r="D33" s="52"/>
      <c r="E33" s="52"/>
      <c r="F33" s="52"/>
    </row>
    <row r="34" spans="1:6" ht="15" x14ac:dyDescent="0.25">
      <c r="A34" s="59"/>
      <c r="B34" s="40"/>
      <c r="C34" s="40"/>
      <c r="D34" s="40"/>
      <c r="E34" s="40"/>
      <c r="F34" s="40"/>
    </row>
    <row r="35" spans="1:6" ht="15" x14ac:dyDescent="0.25">
      <c r="A35" s="15" t="s">
        <v>534</v>
      </c>
      <c r="B35" s="40"/>
      <c r="C35" s="40"/>
      <c r="D35" s="40"/>
      <c r="E35" s="40"/>
      <c r="F35" s="40"/>
    </row>
    <row r="36" spans="1:6" ht="15" x14ac:dyDescent="0.25">
      <c r="A36" s="51" t="s">
        <v>535</v>
      </c>
      <c r="B36" s="52"/>
      <c r="C36" s="52"/>
      <c r="D36" s="52"/>
      <c r="E36" s="52"/>
      <c r="F36" s="52"/>
    </row>
    <row r="37" spans="1:6" ht="15" x14ac:dyDescent="0.25">
      <c r="A37" s="51" t="s">
        <v>536</v>
      </c>
      <c r="B37" s="52"/>
      <c r="C37" s="52"/>
      <c r="D37" s="52"/>
      <c r="E37" s="52"/>
      <c r="F37" s="52"/>
    </row>
    <row r="38" spans="1:6" ht="15" x14ac:dyDescent="0.25">
      <c r="A38" s="51" t="s">
        <v>537</v>
      </c>
      <c r="B38" s="106"/>
      <c r="C38" s="52"/>
      <c r="D38" s="52"/>
      <c r="E38" s="52"/>
      <c r="F38" s="52"/>
    </row>
    <row r="39" spans="1:6" ht="15" x14ac:dyDescent="0.25">
      <c r="A39" s="59"/>
      <c r="B39" s="40"/>
      <c r="C39" s="40"/>
      <c r="D39" s="40"/>
      <c r="E39" s="40"/>
      <c r="F39" s="40"/>
    </row>
    <row r="40" spans="1:6" ht="15" x14ac:dyDescent="0.25">
      <c r="A40" s="15" t="s">
        <v>538</v>
      </c>
      <c r="B40" s="52"/>
      <c r="C40" s="52"/>
      <c r="D40" s="52"/>
      <c r="E40" s="52"/>
      <c r="F40" s="52"/>
    </row>
    <row r="41" spans="1:6" ht="15" x14ac:dyDescent="0.25">
      <c r="A41" s="59"/>
      <c r="B41" s="40"/>
      <c r="C41" s="40"/>
      <c r="D41" s="40"/>
      <c r="E41" s="40"/>
      <c r="F41" s="40"/>
    </row>
    <row r="42" spans="1:6" ht="15" x14ac:dyDescent="0.25">
      <c r="A42" s="15" t="s">
        <v>539</v>
      </c>
      <c r="B42" s="40"/>
      <c r="C42" s="40"/>
      <c r="D42" s="40"/>
      <c r="E42" s="40"/>
      <c r="F42" s="40"/>
    </row>
    <row r="43" spans="1:6" ht="15" x14ac:dyDescent="0.25">
      <c r="A43" s="51" t="s">
        <v>540</v>
      </c>
      <c r="B43" s="52"/>
      <c r="C43" s="52"/>
      <c r="D43" s="52"/>
      <c r="E43" s="52"/>
      <c r="F43" s="52"/>
    </row>
    <row r="44" spans="1:6" ht="15" x14ac:dyDescent="0.25">
      <c r="A44" s="51" t="s">
        <v>541</v>
      </c>
      <c r="B44" s="52"/>
      <c r="C44" s="52"/>
      <c r="D44" s="52"/>
      <c r="E44" s="52"/>
      <c r="F44" s="52"/>
    </row>
    <row r="45" spans="1:6" ht="15" x14ac:dyDescent="0.25">
      <c r="A45" s="51" t="s">
        <v>542</v>
      </c>
      <c r="B45" s="52"/>
      <c r="C45" s="52"/>
      <c r="D45" s="52"/>
      <c r="E45" s="52"/>
      <c r="F45" s="52"/>
    </row>
    <row r="46" spans="1:6" ht="15" x14ac:dyDescent="0.25">
      <c r="A46" s="59"/>
      <c r="B46" s="40"/>
      <c r="C46" s="40"/>
      <c r="D46" s="40"/>
      <c r="E46" s="40"/>
      <c r="F46" s="40"/>
    </row>
    <row r="47" spans="1:6" ht="30" x14ac:dyDescent="0.25">
      <c r="A47" s="15" t="s">
        <v>543</v>
      </c>
      <c r="B47" s="40"/>
      <c r="C47" s="40"/>
      <c r="D47" s="40"/>
      <c r="E47" s="40"/>
      <c r="F47" s="40"/>
    </row>
    <row r="48" spans="1:6" ht="15" x14ac:dyDescent="0.25">
      <c r="A48" s="51" t="s">
        <v>541</v>
      </c>
      <c r="B48" s="105"/>
      <c r="C48" s="105"/>
      <c r="D48" s="105"/>
      <c r="E48" s="105"/>
      <c r="F48" s="105"/>
    </row>
    <row r="49" spans="1:6" ht="15" x14ac:dyDescent="0.25">
      <c r="A49" s="51" t="s">
        <v>542</v>
      </c>
      <c r="B49" s="105"/>
      <c r="C49" s="105"/>
      <c r="D49" s="105"/>
      <c r="E49" s="105"/>
      <c r="F49" s="105"/>
    </row>
    <row r="50" spans="1:6" ht="15" x14ac:dyDescent="0.25">
      <c r="A50" s="59"/>
      <c r="B50" s="40"/>
      <c r="C50" s="40"/>
      <c r="D50" s="40"/>
      <c r="E50" s="40"/>
      <c r="F50" s="40"/>
    </row>
    <row r="51" spans="1:6" ht="15" x14ac:dyDescent="0.25">
      <c r="A51" s="15" t="s">
        <v>544</v>
      </c>
      <c r="B51" s="40"/>
      <c r="C51" s="40"/>
      <c r="D51" s="40"/>
      <c r="E51" s="40"/>
      <c r="F51" s="40"/>
    </row>
    <row r="52" spans="1:6" ht="15" x14ac:dyDescent="0.25">
      <c r="A52" s="51" t="s">
        <v>541</v>
      </c>
      <c r="B52" s="52"/>
      <c r="C52" s="52"/>
      <c r="D52" s="52"/>
      <c r="E52" s="52"/>
      <c r="F52" s="52"/>
    </row>
    <row r="53" spans="1:6" ht="15" x14ac:dyDescent="0.25">
      <c r="A53" s="51" t="s">
        <v>542</v>
      </c>
      <c r="B53" s="52"/>
      <c r="C53" s="52"/>
      <c r="D53" s="52"/>
      <c r="E53" s="52"/>
      <c r="F53" s="52"/>
    </row>
    <row r="54" spans="1:6" ht="15" x14ac:dyDescent="0.25">
      <c r="A54" s="51" t="s">
        <v>545</v>
      </c>
      <c r="B54" s="52"/>
      <c r="C54" s="52"/>
      <c r="D54" s="52"/>
      <c r="E54" s="52"/>
      <c r="F54" s="52"/>
    </row>
    <row r="55" spans="1:6" ht="15" x14ac:dyDescent="0.25">
      <c r="A55" s="59"/>
      <c r="B55" s="40"/>
      <c r="C55" s="40"/>
      <c r="D55" s="40"/>
      <c r="E55" s="40"/>
      <c r="F55" s="40"/>
    </row>
    <row r="56" spans="1:6" ht="44.25" customHeight="1" x14ac:dyDescent="0.25">
      <c r="A56" s="15" t="s">
        <v>546</v>
      </c>
      <c r="B56" s="40"/>
      <c r="C56" s="40"/>
      <c r="D56" s="40"/>
      <c r="E56" s="40"/>
      <c r="F56" s="40"/>
    </row>
    <row r="57" spans="1:6" ht="20.100000000000001" customHeight="1" x14ac:dyDescent="0.25">
      <c r="A57" s="51" t="s">
        <v>541</v>
      </c>
      <c r="B57" s="52"/>
      <c r="C57" s="52"/>
      <c r="D57" s="52"/>
      <c r="E57" s="52"/>
      <c r="F57" s="52"/>
    </row>
    <row r="58" spans="1:6" ht="20.100000000000001" customHeight="1" x14ac:dyDescent="0.25">
      <c r="A58" s="51" t="s">
        <v>542</v>
      </c>
      <c r="B58" s="52"/>
      <c r="C58" s="52"/>
      <c r="D58" s="52"/>
      <c r="E58" s="52"/>
      <c r="F58" s="52"/>
    </row>
    <row r="59" spans="1:6" ht="20.100000000000001" customHeight="1" x14ac:dyDescent="0.25">
      <c r="A59" s="59"/>
      <c r="B59" s="40"/>
      <c r="C59" s="40"/>
      <c r="D59" s="40"/>
      <c r="E59" s="40"/>
      <c r="F59" s="40"/>
    </row>
    <row r="60" spans="1:6" ht="20.100000000000001" customHeight="1" x14ac:dyDescent="0.25">
      <c r="A60" s="15" t="s">
        <v>547</v>
      </c>
      <c r="B60" s="40"/>
      <c r="C60" s="40"/>
      <c r="D60" s="40"/>
      <c r="E60" s="40"/>
      <c r="F60" s="40"/>
    </row>
    <row r="61" spans="1:6" ht="20.100000000000001" customHeight="1" x14ac:dyDescent="0.25">
      <c r="A61" s="51" t="s">
        <v>548</v>
      </c>
      <c r="B61" s="52"/>
      <c r="C61" s="52"/>
      <c r="D61" s="52"/>
      <c r="E61" s="52"/>
      <c r="F61" s="52"/>
    </row>
    <row r="62" spans="1:6" ht="20.100000000000001" customHeight="1" x14ac:dyDescent="0.25">
      <c r="A62" s="51" t="s">
        <v>549</v>
      </c>
      <c r="B62" s="106"/>
      <c r="C62" s="52"/>
      <c r="D62" s="52"/>
      <c r="E62" s="52"/>
      <c r="F62" s="52"/>
    </row>
    <row r="63" spans="1:6" ht="20.100000000000001" customHeight="1" x14ac:dyDescent="0.25">
      <c r="A63" s="59"/>
      <c r="B63" s="40"/>
      <c r="C63" s="40"/>
      <c r="D63" s="40"/>
      <c r="E63" s="40"/>
      <c r="F63" s="40"/>
    </row>
    <row r="64" spans="1:6" ht="20.100000000000001" customHeight="1" x14ac:dyDescent="0.25">
      <c r="A64" s="15" t="s">
        <v>550</v>
      </c>
      <c r="B64" s="40"/>
      <c r="C64" s="40"/>
      <c r="D64" s="40"/>
      <c r="E64" s="40"/>
      <c r="F64" s="40"/>
    </row>
    <row r="65" spans="1:6" ht="20.100000000000001" customHeight="1" x14ac:dyDescent="0.25">
      <c r="A65" s="51" t="s">
        <v>551</v>
      </c>
      <c r="B65" s="52"/>
      <c r="C65" s="52"/>
      <c r="D65" s="52"/>
      <c r="E65" s="52"/>
      <c r="F65" s="52"/>
    </row>
    <row r="66" spans="1:6" ht="20.100000000000001" customHeight="1" x14ac:dyDescent="0.25">
      <c r="A66" s="51" t="s">
        <v>552</v>
      </c>
      <c r="B66" s="52"/>
      <c r="C66" s="52"/>
      <c r="D66" s="52"/>
      <c r="E66" s="52"/>
      <c r="F66" s="52"/>
    </row>
    <row r="67" spans="1:6" ht="20.100000000000001" customHeight="1" x14ac:dyDescent="0.25">
      <c r="A67" s="102"/>
      <c r="B67" s="48"/>
      <c r="C67" s="48"/>
      <c r="D67" s="48"/>
      <c r="E67" s="48"/>
      <c r="F67" s="4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E17" sqref="E17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93" t="s">
        <v>124</v>
      </c>
      <c r="B1" s="194"/>
      <c r="C1" s="194"/>
      <c r="D1" s="194"/>
      <c r="E1" s="194"/>
      <c r="F1" s="194"/>
      <c r="G1" s="194"/>
      <c r="H1" s="195"/>
    </row>
    <row r="2" spans="1:8" x14ac:dyDescent="0.25">
      <c r="A2" s="206" t="s">
        <v>619</v>
      </c>
      <c r="B2" s="207"/>
      <c r="C2" s="207"/>
      <c r="D2" s="207"/>
      <c r="E2" s="207"/>
      <c r="F2" s="207"/>
      <c r="G2" s="207"/>
      <c r="H2" s="208"/>
    </row>
    <row r="3" spans="1:8" ht="15" customHeight="1" x14ac:dyDescent="0.25">
      <c r="A3" s="199" t="s">
        <v>125</v>
      </c>
      <c r="B3" s="209"/>
      <c r="C3" s="209"/>
      <c r="D3" s="209"/>
      <c r="E3" s="209"/>
      <c r="F3" s="209"/>
      <c r="G3" s="209"/>
      <c r="H3" s="201"/>
    </row>
    <row r="4" spans="1:8" ht="15" customHeight="1" x14ac:dyDescent="0.25">
      <c r="A4" s="210" t="s">
        <v>621</v>
      </c>
      <c r="B4" s="211"/>
      <c r="C4" s="211"/>
      <c r="D4" s="211"/>
      <c r="E4" s="211"/>
      <c r="F4" s="211"/>
      <c r="G4" s="211"/>
      <c r="H4" s="212"/>
    </row>
    <row r="5" spans="1:8" x14ac:dyDescent="0.25">
      <c r="A5" s="202" t="s">
        <v>2</v>
      </c>
      <c r="B5" s="203"/>
      <c r="C5" s="203"/>
      <c r="D5" s="203"/>
      <c r="E5" s="203"/>
      <c r="F5" s="203"/>
      <c r="G5" s="203"/>
      <c r="H5" s="204"/>
    </row>
    <row r="6" spans="1:8" ht="44.2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86"/>
      <c r="B7" s="87"/>
      <c r="C7" s="87"/>
      <c r="D7" s="87"/>
      <c r="E7" s="87"/>
      <c r="F7" s="87"/>
      <c r="G7" s="87"/>
      <c r="H7" s="87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88" t="s">
        <v>135</v>
      </c>
      <c r="B9" s="42">
        <f t="shared" ref="B9:H9" si="1">SUM(B10:B12)</f>
        <v>0</v>
      </c>
      <c r="C9" s="42">
        <f t="shared" si="1"/>
        <v>0</v>
      </c>
      <c r="D9" s="42">
        <f t="shared" si="1"/>
        <v>0</v>
      </c>
      <c r="E9" s="42">
        <f t="shared" si="1"/>
        <v>0</v>
      </c>
      <c r="F9" s="42">
        <f t="shared" si="1"/>
        <v>0</v>
      </c>
      <c r="G9" s="42">
        <f t="shared" si="1"/>
        <v>0</v>
      </c>
      <c r="H9" s="42">
        <f t="shared" si="1"/>
        <v>0</v>
      </c>
    </row>
    <row r="10" spans="1:8" ht="17.25" customHeight="1" x14ac:dyDescent="0.25">
      <c r="A10" s="89" t="s">
        <v>136</v>
      </c>
      <c r="B10" s="90">
        <v>0</v>
      </c>
      <c r="C10" s="42">
        <v>0</v>
      </c>
      <c r="D10" s="90">
        <v>0</v>
      </c>
      <c r="E10" s="90">
        <v>0</v>
      </c>
      <c r="F10" s="90">
        <v>0</v>
      </c>
      <c r="G10" s="90">
        <v>0</v>
      </c>
      <c r="H10" s="90">
        <v>0</v>
      </c>
    </row>
    <row r="11" spans="1:8" x14ac:dyDescent="0.25">
      <c r="A11" s="89" t="s">
        <v>137</v>
      </c>
      <c r="B11" s="90">
        <v>0</v>
      </c>
      <c r="C11" s="42">
        <v>0</v>
      </c>
      <c r="D11" s="90">
        <v>0</v>
      </c>
      <c r="E11" s="90">
        <v>0</v>
      </c>
      <c r="F11" s="90">
        <v>0</v>
      </c>
      <c r="G11" s="42">
        <v>0</v>
      </c>
      <c r="H11" s="42">
        <v>0</v>
      </c>
    </row>
    <row r="12" spans="1:8" ht="16.5" customHeight="1" x14ac:dyDescent="0.25">
      <c r="A12" s="89" t="s">
        <v>138</v>
      </c>
      <c r="B12" s="90">
        <v>0</v>
      </c>
      <c r="C12" s="42">
        <v>0</v>
      </c>
      <c r="D12" s="90">
        <v>0</v>
      </c>
      <c r="E12" s="90">
        <v>0</v>
      </c>
      <c r="F12" s="90">
        <v>0</v>
      </c>
      <c r="G12" s="42">
        <v>0</v>
      </c>
      <c r="H12" s="42">
        <v>0</v>
      </c>
    </row>
    <row r="13" spans="1:8" x14ac:dyDescent="0.25">
      <c r="A13" s="88" t="s">
        <v>139</v>
      </c>
      <c r="B13" s="42">
        <f t="shared" ref="B13:H13" si="2">SUM(B14:B16)</f>
        <v>0</v>
      </c>
      <c r="C13" s="42">
        <f t="shared" si="2"/>
        <v>0</v>
      </c>
      <c r="D13" s="42">
        <f t="shared" si="2"/>
        <v>0</v>
      </c>
      <c r="E13" s="42">
        <f t="shared" si="2"/>
        <v>0</v>
      </c>
      <c r="F13" s="42">
        <f t="shared" si="2"/>
        <v>0</v>
      </c>
      <c r="G13" s="42">
        <f t="shared" si="2"/>
        <v>0</v>
      </c>
      <c r="H13" s="42">
        <f t="shared" si="2"/>
        <v>0</v>
      </c>
    </row>
    <row r="14" spans="1:8" x14ac:dyDescent="0.25">
      <c r="A14" s="89" t="s">
        <v>140</v>
      </c>
      <c r="B14" s="90">
        <v>0</v>
      </c>
      <c r="C14" s="42">
        <v>0</v>
      </c>
      <c r="D14" s="90">
        <v>0</v>
      </c>
      <c r="E14" s="90">
        <v>0</v>
      </c>
      <c r="F14" s="90">
        <v>0</v>
      </c>
      <c r="G14" s="42">
        <v>0</v>
      </c>
      <c r="H14" s="42">
        <v>0</v>
      </c>
    </row>
    <row r="15" spans="1:8" ht="15" customHeight="1" x14ac:dyDescent="0.25">
      <c r="A15" s="89" t="s">
        <v>141</v>
      </c>
      <c r="B15" s="90">
        <v>0</v>
      </c>
      <c r="C15" s="42">
        <v>0</v>
      </c>
      <c r="D15" s="90">
        <v>0</v>
      </c>
      <c r="E15" s="90">
        <v>0</v>
      </c>
      <c r="F15" s="90">
        <v>0</v>
      </c>
      <c r="G15" s="42">
        <v>0</v>
      </c>
      <c r="H15" s="42">
        <v>0</v>
      </c>
    </row>
    <row r="16" spans="1:8" x14ac:dyDescent="0.25">
      <c r="A16" s="89" t="s">
        <v>142</v>
      </c>
      <c r="B16" s="90">
        <v>0</v>
      </c>
      <c r="C16" s="42">
        <v>0</v>
      </c>
      <c r="D16" s="90">
        <v>0</v>
      </c>
      <c r="E16" s="90">
        <v>0</v>
      </c>
      <c r="F16" s="90">
        <v>0</v>
      </c>
      <c r="G16" s="42">
        <v>0</v>
      </c>
      <c r="H16" s="42">
        <v>0</v>
      </c>
    </row>
    <row r="17" spans="1:8" x14ac:dyDescent="0.25">
      <c r="A17" s="91"/>
      <c r="B17" s="79"/>
      <c r="C17" s="79"/>
      <c r="D17" s="79"/>
      <c r="E17" s="79"/>
      <c r="F17" s="79"/>
      <c r="G17" s="79"/>
      <c r="H17" s="79"/>
    </row>
    <row r="18" spans="1:8" x14ac:dyDescent="0.25">
      <c r="A18" s="8" t="s">
        <v>143</v>
      </c>
      <c r="B18" s="141">
        <v>11954346.48</v>
      </c>
      <c r="C18" s="92"/>
      <c r="D18" s="92"/>
      <c r="E18" s="92"/>
      <c r="F18" s="4">
        <v>10086995</v>
      </c>
      <c r="G18" s="92"/>
      <c r="H18" s="92"/>
    </row>
    <row r="19" spans="1:8" ht="16.5" customHeight="1" x14ac:dyDescent="0.25">
      <c r="A19" s="91"/>
      <c r="B19" s="79"/>
      <c r="C19" s="79"/>
      <c r="D19" s="79"/>
      <c r="E19" s="79"/>
      <c r="F19" s="79"/>
      <c r="G19" s="79"/>
      <c r="H19" s="79"/>
    </row>
    <row r="20" spans="1:8" ht="14.45" customHeight="1" x14ac:dyDescent="0.25">
      <c r="A20" s="8" t="s">
        <v>144</v>
      </c>
      <c r="B20" s="4">
        <f t="shared" ref="B20:H20" si="3">B8+B18</f>
        <v>11954346.48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10086995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91"/>
      <c r="B21" s="44"/>
      <c r="C21" s="44"/>
      <c r="D21" s="44"/>
      <c r="E21" s="44"/>
      <c r="F21" s="44"/>
      <c r="G21" s="44"/>
      <c r="H21" s="44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93" t="s">
        <v>146</v>
      </c>
      <c r="B23" s="42">
        <v>0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</row>
    <row r="24" spans="1:8" ht="15" customHeight="1" x14ac:dyDescent="0.25">
      <c r="A24" s="93" t="s">
        <v>147</v>
      </c>
      <c r="B24" s="42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</row>
    <row r="25" spans="1:8" x14ac:dyDescent="0.25">
      <c r="A25" s="93" t="s">
        <v>148</v>
      </c>
      <c r="B25" s="42">
        <v>0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</row>
    <row r="26" spans="1:8" ht="16.5" customHeight="1" x14ac:dyDescent="0.25">
      <c r="A26" s="9"/>
      <c r="B26" s="44"/>
      <c r="C26" s="44"/>
      <c r="D26" s="44"/>
      <c r="E26" s="44"/>
      <c r="F26" s="44"/>
      <c r="G26" s="44"/>
      <c r="H26" s="44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93" t="s">
        <v>150</v>
      </c>
      <c r="B28" s="42">
        <v>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</row>
    <row r="29" spans="1:8" ht="15" customHeight="1" x14ac:dyDescent="0.25">
      <c r="A29" s="93" t="s">
        <v>151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</row>
    <row r="30" spans="1:8" ht="15.75" customHeight="1" x14ac:dyDescent="0.25">
      <c r="A30" s="93" t="s">
        <v>152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</row>
    <row r="31" spans="1:8" ht="15" customHeight="1" x14ac:dyDescent="0.25">
      <c r="A31" s="10" t="s">
        <v>153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205" t="s">
        <v>154</v>
      </c>
      <c r="B33" s="205"/>
      <c r="C33" s="205"/>
      <c r="D33" s="205"/>
      <c r="E33" s="205"/>
      <c r="F33" s="205"/>
      <c r="G33" s="205"/>
      <c r="H33" s="205"/>
    </row>
    <row r="34" spans="1:8" ht="14.45" customHeight="1" x14ac:dyDescent="0.25">
      <c r="A34" s="205"/>
      <c r="B34" s="205"/>
      <c r="C34" s="205"/>
      <c r="D34" s="205"/>
      <c r="E34" s="205"/>
      <c r="F34" s="205"/>
      <c r="G34" s="205"/>
      <c r="H34" s="205"/>
    </row>
    <row r="35" spans="1:8" ht="14.45" customHeight="1" x14ac:dyDescent="0.25">
      <c r="A35" s="205"/>
      <c r="B35" s="205"/>
      <c r="C35" s="205"/>
      <c r="D35" s="205"/>
      <c r="E35" s="205"/>
      <c r="F35" s="205"/>
      <c r="G35" s="205"/>
      <c r="H35" s="205"/>
    </row>
    <row r="36" spans="1:8" ht="14.45" customHeight="1" x14ac:dyDescent="0.25">
      <c r="A36" s="205"/>
      <c r="B36" s="205"/>
      <c r="C36" s="205"/>
      <c r="D36" s="205"/>
      <c r="E36" s="205"/>
      <c r="F36" s="205"/>
      <c r="G36" s="205"/>
      <c r="H36" s="205"/>
    </row>
    <row r="37" spans="1:8" ht="14.45" customHeight="1" x14ac:dyDescent="0.25">
      <c r="A37" s="205"/>
      <c r="B37" s="205"/>
      <c r="C37" s="205"/>
      <c r="D37" s="205"/>
      <c r="E37" s="205"/>
      <c r="F37" s="205"/>
      <c r="G37" s="205"/>
      <c r="H37" s="205"/>
    </row>
    <row r="38" spans="1:8" x14ac:dyDescent="0.25">
      <c r="A38" s="53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0"/>
      <c r="B40" s="46"/>
      <c r="C40" s="46"/>
      <c r="D40" s="46"/>
      <c r="E40" s="46"/>
      <c r="F40" s="46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93" t="s">
        <v>162</v>
      </c>
      <c r="B42" s="42">
        <v>0</v>
      </c>
      <c r="C42" s="42">
        <v>0</v>
      </c>
      <c r="D42" s="42">
        <v>0</v>
      </c>
      <c r="E42" s="42">
        <v>0</v>
      </c>
      <c r="F42" s="42">
        <v>0</v>
      </c>
      <c r="G42" s="61"/>
    </row>
    <row r="43" spans="1:8" x14ac:dyDescent="0.25">
      <c r="A43" s="93" t="s">
        <v>163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61"/>
    </row>
    <row r="44" spans="1:8" x14ac:dyDescent="0.25">
      <c r="A44" s="93" t="s">
        <v>164</v>
      </c>
      <c r="B44" s="42">
        <v>0</v>
      </c>
      <c r="C44" s="42">
        <v>0</v>
      </c>
      <c r="D44" s="42">
        <v>0</v>
      </c>
      <c r="E44" s="42">
        <v>0</v>
      </c>
      <c r="F44" s="42">
        <v>0</v>
      </c>
      <c r="G44" s="61"/>
    </row>
    <row r="45" spans="1:8" x14ac:dyDescent="0.25">
      <c r="A45" s="11" t="s">
        <v>153</v>
      </c>
      <c r="B45" s="47"/>
      <c r="C45" s="47"/>
      <c r="D45" s="47"/>
      <c r="E45" s="47"/>
      <c r="F45" s="47"/>
    </row>
  </sheetData>
  <mergeCells count="6">
    <mergeCell ref="A1:H1"/>
    <mergeCell ref="A33:H37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D19" sqref="D19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93" t="s">
        <v>165</v>
      </c>
      <c r="B1" s="194"/>
      <c r="C1" s="194"/>
      <c r="D1" s="194"/>
      <c r="E1" s="194"/>
      <c r="F1" s="194"/>
      <c r="G1" s="194"/>
      <c r="H1" s="194"/>
      <c r="I1" s="194"/>
      <c r="J1" s="194"/>
      <c r="K1" s="195"/>
    </row>
    <row r="2" spans="1:11" x14ac:dyDescent="0.25">
      <c r="A2" s="206" t="s">
        <v>619</v>
      </c>
      <c r="B2" s="207"/>
      <c r="C2" s="207"/>
      <c r="D2" s="207"/>
      <c r="E2" s="207"/>
      <c r="F2" s="207"/>
      <c r="G2" s="207"/>
      <c r="H2" s="207"/>
      <c r="I2" s="207"/>
      <c r="J2" s="207"/>
      <c r="K2" s="208"/>
    </row>
    <row r="3" spans="1:11" x14ac:dyDescent="0.25">
      <c r="A3" s="199" t="s">
        <v>166</v>
      </c>
      <c r="B3" s="209"/>
      <c r="C3" s="209"/>
      <c r="D3" s="209"/>
      <c r="E3" s="209"/>
      <c r="F3" s="209"/>
      <c r="G3" s="209"/>
      <c r="H3" s="209"/>
      <c r="I3" s="209"/>
      <c r="J3" s="209"/>
      <c r="K3" s="201"/>
    </row>
    <row r="4" spans="1:11" x14ac:dyDescent="0.25">
      <c r="A4" s="210" t="s">
        <v>620</v>
      </c>
      <c r="B4" s="211"/>
      <c r="C4" s="211"/>
      <c r="D4" s="211"/>
      <c r="E4" s="211"/>
      <c r="F4" s="211"/>
      <c r="G4" s="211"/>
      <c r="H4" s="211"/>
      <c r="I4" s="211"/>
      <c r="J4" s="211"/>
      <c r="K4" s="212"/>
    </row>
    <row r="5" spans="1:11" x14ac:dyDescent="0.25">
      <c r="A5" s="199" t="s">
        <v>2</v>
      </c>
      <c r="B5" s="209"/>
      <c r="C5" s="209"/>
      <c r="D5" s="209"/>
      <c r="E5" s="209"/>
      <c r="F5" s="209"/>
      <c r="G5" s="209"/>
      <c r="H5" s="209"/>
      <c r="I5" s="209"/>
      <c r="J5" s="209"/>
      <c r="K5" s="201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178</v>
      </c>
      <c r="B8" s="83"/>
      <c r="C8" s="83"/>
      <c r="D8" s="83"/>
      <c r="E8" s="4">
        <f>SUM(E9:E12)</f>
        <v>0</v>
      </c>
      <c r="F8" s="8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84" t="s">
        <v>179</v>
      </c>
      <c r="B9" s="85"/>
      <c r="C9" s="85"/>
      <c r="D9" s="85"/>
      <c r="E9" s="42">
        <v>0</v>
      </c>
      <c r="F9" s="52"/>
      <c r="G9" s="42">
        <v>0</v>
      </c>
      <c r="H9" s="42">
        <v>0</v>
      </c>
      <c r="I9" s="42">
        <v>0</v>
      </c>
      <c r="J9" s="42">
        <v>0</v>
      </c>
      <c r="K9" s="42">
        <v>0</v>
      </c>
    </row>
    <row r="10" spans="1:11" x14ac:dyDescent="0.25">
      <c r="A10" s="84" t="s">
        <v>180</v>
      </c>
      <c r="B10" s="85"/>
      <c r="C10" s="85"/>
      <c r="D10" s="85"/>
      <c r="E10" s="42">
        <v>0</v>
      </c>
      <c r="F10" s="52"/>
      <c r="G10" s="42">
        <v>0</v>
      </c>
      <c r="H10" s="42">
        <v>0</v>
      </c>
      <c r="I10" s="42">
        <v>0</v>
      </c>
      <c r="J10" s="42">
        <v>0</v>
      </c>
      <c r="K10" s="42">
        <v>0</v>
      </c>
    </row>
    <row r="11" spans="1:11" x14ac:dyDescent="0.25">
      <c r="A11" s="84" t="s">
        <v>181</v>
      </c>
      <c r="B11" s="85"/>
      <c r="C11" s="85"/>
      <c r="D11" s="85"/>
      <c r="E11" s="42">
        <v>0</v>
      </c>
      <c r="F11" s="52"/>
      <c r="G11" s="42">
        <v>0</v>
      </c>
      <c r="H11" s="42">
        <v>0</v>
      </c>
      <c r="I11" s="42">
        <v>0</v>
      </c>
      <c r="J11" s="42">
        <v>0</v>
      </c>
      <c r="K11" s="42">
        <v>0</v>
      </c>
    </row>
    <row r="12" spans="1:11" x14ac:dyDescent="0.25">
      <c r="A12" s="84" t="s">
        <v>182</v>
      </c>
      <c r="B12" s="85"/>
      <c r="C12" s="85"/>
      <c r="D12" s="85"/>
      <c r="E12" s="42">
        <v>0</v>
      </c>
      <c r="F12" s="52"/>
      <c r="G12" s="42">
        <v>0</v>
      </c>
      <c r="H12" s="42">
        <v>0</v>
      </c>
      <c r="I12" s="42">
        <v>0</v>
      </c>
      <c r="J12" s="42">
        <v>0</v>
      </c>
      <c r="K12" s="42">
        <v>0</v>
      </c>
    </row>
    <row r="13" spans="1:11" x14ac:dyDescent="0.25">
      <c r="A13" s="119" t="s">
        <v>153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x14ac:dyDescent="0.25">
      <c r="A14" s="2" t="s">
        <v>183</v>
      </c>
      <c r="B14" s="83"/>
      <c r="C14" s="83"/>
      <c r="D14" s="83"/>
      <c r="E14" s="4">
        <f>SUM(E15:E18)</f>
        <v>0</v>
      </c>
      <c r="F14" s="8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84" t="s">
        <v>184</v>
      </c>
      <c r="B15" s="85"/>
      <c r="C15" s="85"/>
      <c r="D15" s="85"/>
      <c r="E15" s="42">
        <v>0</v>
      </c>
      <c r="F15" s="52"/>
      <c r="G15" s="42">
        <v>0</v>
      </c>
      <c r="H15" s="42">
        <v>0</v>
      </c>
      <c r="I15" s="42">
        <v>0</v>
      </c>
      <c r="J15" s="42">
        <v>0</v>
      </c>
      <c r="K15" s="42">
        <v>0</v>
      </c>
    </row>
    <row r="16" spans="1:11" x14ac:dyDescent="0.25">
      <c r="A16" s="84" t="s">
        <v>185</v>
      </c>
      <c r="B16" s="85"/>
      <c r="C16" s="85"/>
      <c r="D16" s="85"/>
      <c r="E16" s="42">
        <v>0</v>
      </c>
      <c r="F16" s="52"/>
      <c r="G16" s="42">
        <v>0</v>
      </c>
      <c r="H16" s="42">
        <v>0</v>
      </c>
      <c r="I16" s="42">
        <v>0</v>
      </c>
      <c r="J16" s="42">
        <v>0</v>
      </c>
      <c r="K16" s="42">
        <v>0</v>
      </c>
    </row>
    <row r="17" spans="1:11" x14ac:dyDescent="0.25">
      <c r="A17" s="84" t="s">
        <v>186</v>
      </c>
      <c r="B17" s="85"/>
      <c r="C17" s="85"/>
      <c r="D17" s="85"/>
      <c r="E17" s="42">
        <v>0</v>
      </c>
      <c r="F17" s="52"/>
      <c r="G17" s="42">
        <v>0</v>
      </c>
      <c r="H17" s="42">
        <v>0</v>
      </c>
      <c r="I17" s="42">
        <v>0</v>
      </c>
      <c r="J17" s="42">
        <v>0</v>
      </c>
      <c r="K17" s="42">
        <v>0</v>
      </c>
    </row>
    <row r="18" spans="1:11" x14ac:dyDescent="0.25">
      <c r="A18" s="84" t="s">
        <v>187</v>
      </c>
      <c r="B18" s="85"/>
      <c r="C18" s="85"/>
      <c r="D18" s="85"/>
      <c r="E18" s="42">
        <v>0</v>
      </c>
      <c r="F18" s="52"/>
      <c r="G18" s="42">
        <v>0</v>
      </c>
      <c r="H18" s="42">
        <v>0</v>
      </c>
      <c r="I18" s="42">
        <v>0</v>
      </c>
      <c r="J18" s="42">
        <v>0</v>
      </c>
      <c r="K18" s="42">
        <v>0</v>
      </c>
    </row>
    <row r="19" spans="1:11" x14ac:dyDescent="0.25">
      <c r="A19" s="119" t="s">
        <v>153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x14ac:dyDescent="0.25">
      <c r="A20" s="2" t="s">
        <v>188</v>
      </c>
      <c r="B20" s="83"/>
      <c r="C20" s="83"/>
      <c r="D20" s="83"/>
      <c r="E20" s="4">
        <f>SUM(E8,E14)</f>
        <v>0</v>
      </c>
      <c r="F20" s="8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abSelected="1" zoomScale="75" zoomScaleNormal="75" workbookViewId="0">
      <selection activeCell="A25" sqref="A2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93" t="s">
        <v>189</v>
      </c>
      <c r="B1" s="194"/>
      <c r="C1" s="194"/>
      <c r="D1" s="195"/>
    </row>
    <row r="2" spans="1:4" x14ac:dyDescent="0.25">
      <c r="A2" s="206" t="s">
        <v>619</v>
      </c>
      <c r="B2" s="207"/>
      <c r="C2" s="207"/>
      <c r="D2" s="208"/>
    </row>
    <row r="3" spans="1:4" x14ac:dyDescent="0.25">
      <c r="A3" s="199" t="s">
        <v>190</v>
      </c>
      <c r="B3" s="209"/>
      <c r="C3" s="209"/>
      <c r="D3" s="201"/>
    </row>
    <row r="4" spans="1:4" x14ac:dyDescent="0.25">
      <c r="A4" s="210" t="s">
        <v>620</v>
      </c>
      <c r="B4" s="211"/>
      <c r="C4" s="211"/>
      <c r="D4" s="212"/>
    </row>
    <row r="5" spans="1:4" x14ac:dyDescent="0.25">
      <c r="A5" s="202" t="s">
        <v>2</v>
      </c>
      <c r="B5" s="203"/>
      <c r="C5" s="203"/>
      <c r="D5" s="204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73">
        <f>SUM(B9:B11)</f>
        <v>279139308.19</v>
      </c>
      <c r="C8" s="173">
        <f>SUM(C9:C11)</f>
        <v>97559230.409999996</v>
      </c>
      <c r="D8" s="173">
        <f>SUM(D9:D11)</f>
        <v>97533871.200000003</v>
      </c>
    </row>
    <row r="9" spans="1:4" x14ac:dyDescent="0.25">
      <c r="A9" s="50" t="s">
        <v>195</v>
      </c>
      <c r="B9" s="142">
        <v>202306550.63999999</v>
      </c>
      <c r="C9" s="142">
        <v>75550484.099999994</v>
      </c>
      <c r="D9" s="142">
        <v>75525124.890000001</v>
      </c>
    </row>
    <row r="10" spans="1:4" x14ac:dyDescent="0.25">
      <c r="A10" s="50" t="s">
        <v>196</v>
      </c>
      <c r="B10" s="142">
        <v>76832757.549999997</v>
      </c>
      <c r="C10" s="142">
        <v>22008746.309999999</v>
      </c>
      <c r="D10" s="142">
        <v>22008746.309999999</v>
      </c>
    </row>
    <row r="11" spans="1:4" x14ac:dyDescent="0.25">
      <c r="A11" s="50" t="s">
        <v>197</v>
      </c>
      <c r="B11" s="143">
        <f>B44</f>
        <v>0</v>
      </c>
      <c r="C11" s="143">
        <f>C44</f>
        <v>0</v>
      </c>
      <c r="D11" s="143">
        <f>D44</f>
        <v>0</v>
      </c>
    </row>
    <row r="12" spans="1:4" x14ac:dyDescent="0.25">
      <c r="A12" s="41"/>
      <c r="B12" s="174"/>
      <c r="C12" s="174"/>
      <c r="D12" s="174"/>
    </row>
    <row r="13" spans="1:4" x14ac:dyDescent="0.25">
      <c r="A13" s="3" t="s">
        <v>198</v>
      </c>
      <c r="B13" s="173">
        <f>B14+B15</f>
        <v>279139308.19</v>
      </c>
      <c r="C13" s="173">
        <f>C14+C15</f>
        <v>53540871.359999999</v>
      </c>
      <c r="D13" s="173">
        <f>D14+D15</f>
        <v>45731360.039999999</v>
      </c>
    </row>
    <row r="14" spans="1:4" x14ac:dyDescent="0.25">
      <c r="A14" s="50" t="s">
        <v>199</v>
      </c>
      <c r="B14" s="142">
        <v>202306550.63999999</v>
      </c>
      <c r="C14" s="142">
        <v>36957629.68</v>
      </c>
      <c r="D14" s="142">
        <v>29148118.359999999</v>
      </c>
    </row>
    <row r="15" spans="1:4" x14ac:dyDescent="0.25">
      <c r="A15" s="50" t="s">
        <v>200</v>
      </c>
      <c r="B15" s="142">
        <v>76832757.549999997</v>
      </c>
      <c r="C15" s="142">
        <v>16583241.68</v>
      </c>
      <c r="D15" s="142">
        <v>16583241.68</v>
      </c>
    </row>
    <row r="16" spans="1:4" x14ac:dyDescent="0.25">
      <c r="A16" s="41"/>
      <c r="B16" s="174"/>
      <c r="C16" s="174"/>
      <c r="D16" s="174"/>
    </row>
    <row r="17" spans="1:4" x14ac:dyDescent="0.25">
      <c r="A17" s="3" t="s">
        <v>201</v>
      </c>
      <c r="B17" s="175">
        <v>0</v>
      </c>
      <c r="C17" s="173">
        <f>C18+C19</f>
        <v>6583252.1799999997</v>
      </c>
      <c r="D17" s="173">
        <f>D18+D19</f>
        <v>6583252.1799999997</v>
      </c>
    </row>
    <row r="18" spans="1:4" x14ac:dyDescent="0.25">
      <c r="A18" s="50" t="s">
        <v>202</v>
      </c>
      <c r="B18" s="176">
        <v>0</v>
      </c>
      <c r="C18" s="142">
        <v>2411915.83</v>
      </c>
      <c r="D18" s="142">
        <v>2411915.83</v>
      </c>
    </row>
    <row r="19" spans="1:4" x14ac:dyDescent="0.25">
      <c r="A19" s="50" t="s">
        <v>203</v>
      </c>
      <c r="B19" s="176">
        <v>0</v>
      </c>
      <c r="C19" s="142">
        <v>4171336.35</v>
      </c>
      <c r="D19" s="142">
        <v>4171336.35</v>
      </c>
    </row>
    <row r="20" spans="1:4" x14ac:dyDescent="0.25">
      <c r="A20" s="41"/>
      <c r="B20" s="174"/>
      <c r="C20" s="174"/>
      <c r="D20" s="174"/>
    </row>
    <row r="21" spans="1:4" x14ac:dyDescent="0.25">
      <c r="A21" s="3" t="s">
        <v>204</v>
      </c>
      <c r="B21" s="173">
        <f>B8-B13+B17</f>
        <v>0</v>
      </c>
      <c r="C21" s="173">
        <f>C8-C13+C17</f>
        <v>50601611.229999997</v>
      </c>
      <c r="D21" s="173">
        <f>D8-D13+D17</f>
        <v>58385763.340000004</v>
      </c>
    </row>
    <row r="22" spans="1:4" x14ac:dyDescent="0.25">
      <c r="A22" s="3"/>
      <c r="B22" s="174"/>
      <c r="C22" s="174"/>
      <c r="D22" s="174"/>
    </row>
    <row r="23" spans="1:4" x14ac:dyDescent="0.25">
      <c r="A23" s="3" t="s">
        <v>205</v>
      </c>
      <c r="B23" s="173">
        <f>B21-B11</f>
        <v>0</v>
      </c>
      <c r="C23" s="173">
        <f>C21-C11</f>
        <v>50601611.229999997</v>
      </c>
      <c r="D23" s="173">
        <f>D21-D11</f>
        <v>58385763.340000004</v>
      </c>
    </row>
    <row r="24" spans="1:4" x14ac:dyDescent="0.25">
      <c r="A24" s="3"/>
      <c r="B24" s="177"/>
      <c r="C24" s="177"/>
      <c r="D24" s="177"/>
    </row>
    <row r="25" spans="1:4" x14ac:dyDescent="0.25">
      <c r="A25" s="15" t="s">
        <v>206</v>
      </c>
      <c r="B25" s="173">
        <f>B23-B17</f>
        <v>0</v>
      </c>
      <c r="C25" s="173">
        <f>C23-C17</f>
        <v>44018359.049999997</v>
      </c>
      <c r="D25" s="173">
        <f>D23-D17</f>
        <v>51802511.160000004</v>
      </c>
    </row>
    <row r="26" spans="1:4" x14ac:dyDescent="0.25">
      <c r="A26" s="16"/>
      <c r="B26" s="178"/>
      <c r="C26" s="178"/>
      <c r="D26" s="178"/>
    </row>
    <row r="27" spans="1:4" x14ac:dyDescent="0.25">
      <c r="A27" s="53"/>
      <c r="B27" s="179"/>
      <c r="C27" s="179"/>
      <c r="D27" s="179"/>
    </row>
    <row r="28" spans="1:4" x14ac:dyDescent="0.25">
      <c r="A28" s="13" t="s">
        <v>207</v>
      </c>
      <c r="B28" s="180" t="s">
        <v>208</v>
      </c>
      <c r="C28" s="180" t="s">
        <v>192</v>
      </c>
      <c r="D28" s="180" t="s">
        <v>209</v>
      </c>
    </row>
    <row r="29" spans="1:4" x14ac:dyDescent="0.25">
      <c r="A29" s="3" t="s">
        <v>210</v>
      </c>
      <c r="B29" s="167">
        <f>B30+B31</f>
        <v>0</v>
      </c>
      <c r="C29" s="167">
        <f>C30+C31</f>
        <v>0</v>
      </c>
      <c r="D29" s="167">
        <f>D30+D31</f>
        <v>0</v>
      </c>
    </row>
    <row r="30" spans="1:4" x14ac:dyDescent="0.25">
      <c r="A30" s="50" t="s">
        <v>211</v>
      </c>
      <c r="B30" s="139">
        <v>0</v>
      </c>
      <c r="C30" s="139">
        <v>0</v>
      </c>
      <c r="D30" s="139">
        <v>0</v>
      </c>
    </row>
    <row r="31" spans="1:4" x14ac:dyDescent="0.25">
      <c r="A31" s="50" t="s">
        <v>212</v>
      </c>
      <c r="B31" s="139">
        <v>0</v>
      </c>
      <c r="C31" s="139">
        <v>0</v>
      </c>
      <c r="D31" s="139">
        <v>0</v>
      </c>
    </row>
    <row r="32" spans="1:4" x14ac:dyDescent="0.25">
      <c r="A32" s="40"/>
      <c r="B32" s="166"/>
      <c r="C32" s="166"/>
      <c r="D32" s="166"/>
    </row>
    <row r="33" spans="1:4" ht="14.45" customHeight="1" x14ac:dyDescent="0.25">
      <c r="A33" s="3" t="s">
        <v>213</v>
      </c>
      <c r="B33" s="167">
        <f>B25+B29</f>
        <v>0</v>
      </c>
      <c r="C33" s="167">
        <f>C25+C29</f>
        <v>44018359.049999997</v>
      </c>
      <c r="D33" s="167">
        <f>D25+D29</f>
        <v>51802511.160000004</v>
      </c>
    </row>
    <row r="34" spans="1:4" ht="14.45" customHeight="1" x14ac:dyDescent="0.25">
      <c r="A34" s="48"/>
      <c r="B34" s="172"/>
      <c r="C34" s="172"/>
      <c r="D34" s="172"/>
    </row>
    <row r="35" spans="1:4" ht="14.45" customHeight="1" x14ac:dyDescent="0.25">
      <c r="A35" s="53"/>
      <c r="B35" s="179"/>
      <c r="C35" s="179"/>
      <c r="D35" s="179"/>
    </row>
    <row r="36" spans="1:4" ht="14.45" customHeight="1" x14ac:dyDescent="0.25">
      <c r="A36" s="13" t="s">
        <v>207</v>
      </c>
      <c r="B36" s="180" t="s">
        <v>214</v>
      </c>
      <c r="C36" s="180" t="s">
        <v>192</v>
      </c>
      <c r="D36" s="180" t="s">
        <v>193</v>
      </c>
    </row>
    <row r="37" spans="1:4" ht="14.45" customHeight="1" x14ac:dyDescent="0.25">
      <c r="A37" s="3" t="s">
        <v>215</v>
      </c>
      <c r="B37" s="167">
        <f>B38+B39</f>
        <v>0</v>
      </c>
      <c r="C37" s="167">
        <f>C38+C39</f>
        <v>0</v>
      </c>
      <c r="D37" s="167">
        <f>D38+D39</f>
        <v>0</v>
      </c>
    </row>
    <row r="38" spans="1:4" x14ac:dyDescent="0.25">
      <c r="A38" s="50" t="s">
        <v>216</v>
      </c>
      <c r="B38" s="139">
        <v>0</v>
      </c>
      <c r="C38" s="139">
        <v>0</v>
      </c>
      <c r="D38" s="139">
        <v>0</v>
      </c>
    </row>
    <row r="39" spans="1:4" x14ac:dyDescent="0.25">
      <c r="A39" s="50" t="s">
        <v>217</v>
      </c>
      <c r="B39" s="139">
        <v>0</v>
      </c>
      <c r="C39" s="139">
        <v>0</v>
      </c>
      <c r="D39" s="139">
        <v>0</v>
      </c>
    </row>
    <row r="40" spans="1:4" x14ac:dyDescent="0.25">
      <c r="A40" s="3" t="s">
        <v>218</v>
      </c>
      <c r="B40" s="167">
        <f>B41+B42</f>
        <v>0</v>
      </c>
      <c r="C40" s="167">
        <f>C41+C42</f>
        <v>0</v>
      </c>
      <c r="D40" s="167">
        <f>D41+D42</f>
        <v>0</v>
      </c>
    </row>
    <row r="41" spans="1:4" x14ac:dyDescent="0.25">
      <c r="A41" s="50" t="s">
        <v>219</v>
      </c>
      <c r="B41" s="139">
        <v>0</v>
      </c>
      <c r="C41" s="139">
        <v>0</v>
      </c>
      <c r="D41" s="139">
        <v>0</v>
      </c>
    </row>
    <row r="42" spans="1:4" x14ac:dyDescent="0.25">
      <c r="A42" s="50" t="s">
        <v>220</v>
      </c>
      <c r="B42" s="139">
        <v>0</v>
      </c>
      <c r="C42" s="139">
        <v>0</v>
      </c>
      <c r="D42" s="139">
        <v>0</v>
      </c>
    </row>
    <row r="43" spans="1:4" x14ac:dyDescent="0.25">
      <c r="A43" s="40"/>
      <c r="B43" s="166"/>
      <c r="C43" s="166"/>
      <c r="D43" s="166"/>
    </row>
    <row r="44" spans="1:4" x14ac:dyDescent="0.25">
      <c r="A44" s="3" t="s">
        <v>221</v>
      </c>
      <c r="B44" s="167">
        <f>B37-B40</f>
        <v>0</v>
      </c>
      <c r="C44" s="167">
        <f>C37-C40</f>
        <v>0</v>
      </c>
      <c r="D44" s="167">
        <f>D37-D40</f>
        <v>0</v>
      </c>
    </row>
    <row r="45" spans="1:4" x14ac:dyDescent="0.25">
      <c r="A45" s="17"/>
      <c r="B45" s="172"/>
      <c r="C45" s="172"/>
      <c r="D45" s="172"/>
    </row>
    <row r="46" spans="1:4" x14ac:dyDescent="0.25">
      <c r="B46" s="179"/>
      <c r="C46" s="179"/>
      <c r="D46" s="179"/>
    </row>
    <row r="47" spans="1:4" ht="30" x14ac:dyDescent="0.25">
      <c r="A47" s="13" t="s">
        <v>207</v>
      </c>
      <c r="B47" s="180" t="s">
        <v>214</v>
      </c>
      <c r="C47" s="180" t="s">
        <v>192</v>
      </c>
      <c r="D47" s="180" t="s">
        <v>193</v>
      </c>
    </row>
    <row r="48" spans="1:4" x14ac:dyDescent="0.25">
      <c r="A48" s="81" t="s">
        <v>222</v>
      </c>
      <c r="B48" s="181">
        <f>B9</f>
        <v>202306550.63999999</v>
      </c>
      <c r="C48" s="181">
        <f>C9</f>
        <v>75550484.099999994</v>
      </c>
      <c r="D48" s="181">
        <f>D9</f>
        <v>75525124.890000001</v>
      </c>
    </row>
    <row r="49" spans="1:4" x14ac:dyDescent="0.25">
      <c r="A49" s="18" t="s">
        <v>223</v>
      </c>
      <c r="B49" s="167">
        <f>B50-B51</f>
        <v>0</v>
      </c>
      <c r="C49" s="167">
        <f>C50-C51</f>
        <v>0</v>
      </c>
      <c r="D49" s="167">
        <f>D50-D51</f>
        <v>0</v>
      </c>
    </row>
    <row r="50" spans="1:4" x14ac:dyDescent="0.25">
      <c r="A50" s="82" t="s">
        <v>216</v>
      </c>
      <c r="B50" s="139">
        <v>0</v>
      </c>
      <c r="C50" s="139">
        <v>0</v>
      </c>
      <c r="D50" s="139">
        <v>0</v>
      </c>
    </row>
    <row r="51" spans="1:4" x14ac:dyDescent="0.25">
      <c r="A51" s="82" t="s">
        <v>219</v>
      </c>
      <c r="B51" s="139">
        <v>0</v>
      </c>
      <c r="C51" s="139">
        <v>0</v>
      </c>
      <c r="D51" s="139">
        <v>0</v>
      </c>
    </row>
    <row r="52" spans="1:4" x14ac:dyDescent="0.25">
      <c r="A52" s="40"/>
      <c r="B52" s="166"/>
      <c r="C52" s="166"/>
      <c r="D52" s="166"/>
    </row>
    <row r="53" spans="1:4" x14ac:dyDescent="0.25">
      <c r="A53" s="50" t="s">
        <v>199</v>
      </c>
      <c r="B53" s="139">
        <f>B14</f>
        <v>202306550.63999999</v>
      </c>
      <c r="C53" s="139">
        <f>C14</f>
        <v>36957629.68</v>
      </c>
      <c r="D53" s="139">
        <f>D14</f>
        <v>29148118.359999999</v>
      </c>
    </row>
    <row r="54" spans="1:4" x14ac:dyDescent="0.25">
      <c r="A54" s="40"/>
      <c r="B54" s="166"/>
      <c r="C54" s="166"/>
      <c r="D54" s="166"/>
    </row>
    <row r="55" spans="1:4" x14ac:dyDescent="0.25">
      <c r="A55" s="50" t="s">
        <v>202</v>
      </c>
      <c r="B55" s="182">
        <v>0</v>
      </c>
      <c r="C55" s="139">
        <f>C18</f>
        <v>2411915.83</v>
      </c>
      <c r="D55" s="139">
        <f>D18</f>
        <v>2411915.83</v>
      </c>
    </row>
    <row r="56" spans="1:4" x14ac:dyDescent="0.25">
      <c r="A56" s="40"/>
      <c r="B56" s="166"/>
      <c r="C56" s="166"/>
      <c r="D56" s="166"/>
    </row>
    <row r="57" spans="1:4" x14ac:dyDescent="0.25">
      <c r="A57" s="15" t="s">
        <v>224</v>
      </c>
      <c r="B57" s="167">
        <f>B48+B49-B53+B55</f>
        <v>0</v>
      </c>
      <c r="C57" s="167">
        <f>C48+C49-C53+C55</f>
        <v>41004770.249999993</v>
      </c>
      <c r="D57" s="167">
        <f>D48+D49-D53+D55</f>
        <v>48788922.359999999</v>
      </c>
    </row>
    <row r="58" spans="1:4" x14ac:dyDescent="0.25">
      <c r="A58" s="19"/>
      <c r="B58" s="183"/>
      <c r="C58" s="183"/>
      <c r="D58" s="183"/>
    </row>
    <row r="59" spans="1:4" x14ac:dyDescent="0.25">
      <c r="A59" s="15" t="s">
        <v>225</v>
      </c>
      <c r="B59" s="167">
        <f>B57-B49</f>
        <v>0</v>
      </c>
      <c r="C59" s="167">
        <f>C57-C49</f>
        <v>41004770.249999993</v>
      </c>
      <c r="D59" s="167">
        <f>D57-D49</f>
        <v>48788922.359999999</v>
      </c>
    </row>
    <row r="60" spans="1:4" x14ac:dyDescent="0.25">
      <c r="A60" s="48"/>
      <c r="B60" s="172"/>
      <c r="C60" s="172"/>
      <c r="D60" s="172"/>
    </row>
    <row r="61" spans="1:4" x14ac:dyDescent="0.25">
      <c r="B61" s="179"/>
      <c r="C61" s="179"/>
      <c r="D61" s="179"/>
    </row>
    <row r="62" spans="1:4" ht="30" x14ac:dyDescent="0.25">
      <c r="A62" s="13" t="s">
        <v>207</v>
      </c>
      <c r="B62" s="180" t="s">
        <v>214</v>
      </c>
      <c r="C62" s="180" t="s">
        <v>192</v>
      </c>
      <c r="D62" s="180" t="s">
        <v>193</v>
      </c>
    </row>
    <row r="63" spans="1:4" x14ac:dyDescent="0.25">
      <c r="A63" s="81" t="s">
        <v>196</v>
      </c>
      <c r="B63" s="184">
        <f>B10</f>
        <v>76832757.549999997</v>
      </c>
      <c r="C63" s="184">
        <f>C10</f>
        <v>22008746.309999999</v>
      </c>
      <c r="D63" s="184">
        <f>D10</f>
        <v>22008746.309999999</v>
      </c>
    </row>
    <row r="64" spans="1:4" ht="30" x14ac:dyDescent="0.25">
      <c r="A64" s="18" t="s">
        <v>226</v>
      </c>
      <c r="B64" s="173">
        <f>B65-B66</f>
        <v>0</v>
      </c>
      <c r="C64" s="173">
        <f>C65-C66</f>
        <v>0</v>
      </c>
      <c r="D64" s="173">
        <f>D65-D66</f>
        <v>0</v>
      </c>
    </row>
    <row r="65" spans="1:4" x14ac:dyDescent="0.25">
      <c r="A65" s="82" t="s">
        <v>217</v>
      </c>
      <c r="B65" s="185">
        <v>0</v>
      </c>
      <c r="C65" s="185">
        <v>0</v>
      </c>
      <c r="D65" s="185">
        <v>0</v>
      </c>
    </row>
    <row r="66" spans="1:4" x14ac:dyDescent="0.25">
      <c r="A66" s="82" t="s">
        <v>220</v>
      </c>
      <c r="B66" s="185">
        <v>0</v>
      </c>
      <c r="C66" s="185">
        <v>0</v>
      </c>
      <c r="D66" s="185">
        <v>0</v>
      </c>
    </row>
    <row r="67" spans="1:4" x14ac:dyDescent="0.25">
      <c r="A67" s="40"/>
      <c r="B67" s="174"/>
      <c r="C67" s="174"/>
      <c r="D67" s="174"/>
    </row>
    <row r="68" spans="1:4" x14ac:dyDescent="0.25">
      <c r="A68" s="50" t="s">
        <v>227</v>
      </c>
      <c r="B68" s="185">
        <f>B15</f>
        <v>76832757.549999997</v>
      </c>
      <c r="C68" s="185">
        <f>C15</f>
        <v>16583241.68</v>
      </c>
      <c r="D68" s="185">
        <f>D15</f>
        <v>16583241.68</v>
      </c>
    </row>
    <row r="69" spans="1:4" x14ac:dyDescent="0.25">
      <c r="A69" s="40"/>
      <c r="B69" s="174"/>
      <c r="C69" s="174"/>
      <c r="D69" s="174"/>
    </row>
    <row r="70" spans="1:4" x14ac:dyDescent="0.25">
      <c r="A70" s="50" t="s">
        <v>203</v>
      </c>
      <c r="B70" s="176">
        <v>0</v>
      </c>
      <c r="C70" s="185">
        <f>C19</f>
        <v>4171336.35</v>
      </c>
      <c r="D70" s="185">
        <f>D19</f>
        <v>4171336.35</v>
      </c>
    </row>
    <row r="71" spans="1:4" x14ac:dyDescent="0.25">
      <c r="A71" s="40"/>
      <c r="B71" s="174"/>
      <c r="C71" s="174"/>
      <c r="D71" s="174"/>
    </row>
    <row r="72" spans="1:4" x14ac:dyDescent="0.25">
      <c r="A72" s="15" t="s">
        <v>228</v>
      </c>
      <c r="B72" s="173">
        <f>B63+B64-B68+B70</f>
        <v>0</v>
      </c>
      <c r="C72" s="173">
        <f>C63+C64-C68+C70</f>
        <v>9596840.9799999986</v>
      </c>
      <c r="D72" s="173">
        <f>D63+D64-D68+D70</f>
        <v>9596840.9799999986</v>
      </c>
    </row>
    <row r="73" spans="1:4" x14ac:dyDescent="0.25">
      <c r="A73" s="40"/>
      <c r="B73" s="174"/>
      <c r="C73" s="174"/>
      <c r="D73" s="174"/>
    </row>
    <row r="74" spans="1:4" x14ac:dyDescent="0.25">
      <c r="A74" s="15" t="s">
        <v>229</v>
      </c>
      <c r="B74" s="173">
        <f>B72-B64</f>
        <v>0</v>
      </c>
      <c r="C74" s="173">
        <f>C72-C64</f>
        <v>9596840.9799999986</v>
      </c>
      <c r="D74" s="173">
        <f>D72-D64</f>
        <v>9596840.9799999986</v>
      </c>
    </row>
    <row r="75" spans="1:4" x14ac:dyDescent="0.25">
      <c r="A75" s="48"/>
      <c r="B75" s="178"/>
      <c r="C75" s="178"/>
      <c r="D75" s="178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2:D13 B16:D17 B20:D25 B18:B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zoomScale="75" zoomScaleNormal="75" workbookViewId="0">
      <selection activeCell="A18" sqref="A18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93" t="s">
        <v>230</v>
      </c>
      <c r="B1" s="194"/>
      <c r="C1" s="194"/>
      <c r="D1" s="194"/>
      <c r="E1" s="194"/>
      <c r="F1" s="194"/>
      <c r="G1" s="195"/>
    </row>
    <row r="2" spans="1:7" x14ac:dyDescent="0.25">
      <c r="A2" s="206" t="s">
        <v>619</v>
      </c>
      <c r="B2" s="207"/>
      <c r="C2" s="207"/>
      <c r="D2" s="207"/>
      <c r="E2" s="207"/>
      <c r="F2" s="207"/>
      <c r="G2" s="208"/>
    </row>
    <row r="3" spans="1:7" x14ac:dyDescent="0.25">
      <c r="A3" s="199" t="s">
        <v>231</v>
      </c>
      <c r="B3" s="209"/>
      <c r="C3" s="209"/>
      <c r="D3" s="209"/>
      <c r="E3" s="209"/>
      <c r="F3" s="209"/>
      <c r="G3" s="201"/>
    </row>
    <row r="4" spans="1:7" x14ac:dyDescent="0.25">
      <c r="A4" s="210" t="s">
        <v>620</v>
      </c>
      <c r="B4" s="211"/>
      <c r="C4" s="211"/>
      <c r="D4" s="211"/>
      <c r="E4" s="211"/>
      <c r="F4" s="211"/>
      <c r="G4" s="212"/>
    </row>
    <row r="5" spans="1:7" x14ac:dyDescent="0.25">
      <c r="A5" s="202" t="s">
        <v>2</v>
      </c>
      <c r="B5" s="203"/>
      <c r="C5" s="203"/>
      <c r="D5" s="203"/>
      <c r="E5" s="203"/>
      <c r="F5" s="203"/>
      <c r="G5" s="204"/>
    </row>
    <row r="6" spans="1:7" x14ac:dyDescent="0.25">
      <c r="A6" s="213" t="s">
        <v>232</v>
      </c>
      <c r="B6" s="215" t="s">
        <v>233</v>
      </c>
      <c r="C6" s="215"/>
      <c r="D6" s="215"/>
      <c r="E6" s="215"/>
      <c r="F6" s="215"/>
      <c r="G6" s="215" t="s">
        <v>234</v>
      </c>
    </row>
    <row r="7" spans="1:7" ht="30" x14ac:dyDescent="0.25">
      <c r="A7" s="214"/>
      <c r="B7" s="20" t="s">
        <v>235</v>
      </c>
      <c r="C7" s="7" t="s">
        <v>236</v>
      </c>
      <c r="D7" s="20" t="s">
        <v>237</v>
      </c>
      <c r="E7" s="20" t="s">
        <v>192</v>
      </c>
      <c r="F7" s="20" t="s">
        <v>238</v>
      </c>
      <c r="G7" s="215"/>
    </row>
    <row r="8" spans="1:7" x14ac:dyDescent="0.25">
      <c r="A8" s="21" t="s">
        <v>239</v>
      </c>
      <c r="B8" s="79"/>
      <c r="C8" s="79"/>
      <c r="D8" s="79"/>
      <c r="E8" s="79"/>
      <c r="F8" s="79"/>
      <c r="G8" s="79"/>
    </row>
    <row r="9" spans="1:7" x14ac:dyDescent="0.25">
      <c r="A9" s="50" t="s">
        <v>240</v>
      </c>
      <c r="B9" s="144">
        <v>28336268.559999999</v>
      </c>
      <c r="C9" s="144">
        <v>0</v>
      </c>
      <c r="D9" s="145">
        <f>B9+C9</f>
        <v>28336268.559999999</v>
      </c>
      <c r="E9" s="144">
        <v>24559239.98</v>
      </c>
      <c r="F9" s="144">
        <v>24552958.710000001</v>
      </c>
      <c r="G9" s="145">
        <f>F9-B9</f>
        <v>-3783309.8499999978</v>
      </c>
    </row>
    <row r="10" spans="1:7" x14ac:dyDescent="0.25">
      <c r="A10" s="50" t="s">
        <v>241</v>
      </c>
      <c r="B10" s="144">
        <v>0</v>
      </c>
      <c r="C10" s="144">
        <v>0</v>
      </c>
      <c r="D10" s="145">
        <f t="shared" ref="D10:D15" si="0">B10+C10</f>
        <v>0</v>
      </c>
      <c r="E10" s="144">
        <v>0</v>
      </c>
      <c r="F10" s="144">
        <v>0</v>
      </c>
      <c r="G10" s="145">
        <f t="shared" ref="G10:G15" si="1">F10-B10</f>
        <v>0</v>
      </c>
    </row>
    <row r="11" spans="1:7" x14ac:dyDescent="0.25">
      <c r="A11" s="50" t="s">
        <v>242</v>
      </c>
      <c r="B11" s="144">
        <v>710543.93</v>
      </c>
      <c r="C11" s="144">
        <v>0</v>
      </c>
      <c r="D11" s="145">
        <f t="shared" si="0"/>
        <v>710543.93</v>
      </c>
      <c r="E11" s="144">
        <v>153420.39000000001</v>
      </c>
      <c r="F11" s="144">
        <v>153420.42000000001</v>
      </c>
      <c r="G11" s="145">
        <f t="shared" si="1"/>
        <v>-557123.51</v>
      </c>
    </row>
    <row r="12" spans="1:7" x14ac:dyDescent="0.25">
      <c r="A12" s="50" t="s">
        <v>243</v>
      </c>
      <c r="B12" s="144">
        <v>22347567.91</v>
      </c>
      <c r="C12" s="144">
        <v>0</v>
      </c>
      <c r="D12" s="145">
        <f t="shared" si="0"/>
        <v>22347567.91</v>
      </c>
      <c r="E12" s="144">
        <v>7178381.8799999999</v>
      </c>
      <c r="F12" s="144">
        <v>7159304.29</v>
      </c>
      <c r="G12" s="145">
        <f t="shared" si="1"/>
        <v>-15188263.620000001</v>
      </c>
    </row>
    <row r="13" spans="1:7" x14ac:dyDescent="0.25">
      <c r="A13" s="50" t="s">
        <v>244</v>
      </c>
      <c r="B13" s="144">
        <v>2894751.41</v>
      </c>
      <c r="C13" s="144">
        <v>0</v>
      </c>
      <c r="D13" s="145">
        <f t="shared" si="0"/>
        <v>2894751.41</v>
      </c>
      <c r="E13" s="144">
        <v>888616.32</v>
      </c>
      <c r="F13" s="144">
        <v>888616.31</v>
      </c>
      <c r="G13" s="145">
        <f t="shared" si="1"/>
        <v>-2006135.1</v>
      </c>
    </row>
    <row r="14" spans="1:7" x14ac:dyDescent="0.25">
      <c r="A14" s="50" t="s">
        <v>245</v>
      </c>
      <c r="B14" s="144">
        <v>1781006.19</v>
      </c>
      <c r="C14" s="144">
        <v>0</v>
      </c>
      <c r="D14" s="145">
        <f t="shared" si="0"/>
        <v>1781006.19</v>
      </c>
      <c r="E14" s="144">
        <v>788394.45</v>
      </c>
      <c r="F14" s="144">
        <v>788394.08</v>
      </c>
      <c r="G14" s="145">
        <f t="shared" si="1"/>
        <v>-992612.11</v>
      </c>
    </row>
    <row r="15" spans="1:7" x14ac:dyDescent="0.25">
      <c r="A15" s="50" t="s">
        <v>246</v>
      </c>
      <c r="B15" s="144">
        <v>0</v>
      </c>
      <c r="C15" s="144">
        <v>0</v>
      </c>
      <c r="D15" s="145">
        <f t="shared" si="0"/>
        <v>0</v>
      </c>
      <c r="E15" s="144">
        <v>0</v>
      </c>
      <c r="F15" s="144">
        <v>0</v>
      </c>
      <c r="G15" s="145">
        <f t="shared" si="1"/>
        <v>0</v>
      </c>
    </row>
    <row r="16" spans="1:7" x14ac:dyDescent="0.25">
      <c r="A16" s="80" t="s">
        <v>247</v>
      </c>
      <c r="B16" s="139">
        <f t="shared" ref="B16:G16" si="2">SUM(B17:B27)</f>
        <v>143544395.42999998</v>
      </c>
      <c r="C16" s="139">
        <f t="shared" si="2"/>
        <v>10667915.49</v>
      </c>
      <c r="D16" s="139">
        <f t="shared" si="2"/>
        <v>154212310.92000002</v>
      </c>
      <c r="E16" s="139">
        <f t="shared" si="2"/>
        <v>40106400.270000003</v>
      </c>
      <c r="F16" s="139">
        <f t="shared" si="2"/>
        <v>40106400.270000003</v>
      </c>
      <c r="G16" s="139">
        <f t="shared" si="2"/>
        <v>-103437995.16000003</v>
      </c>
    </row>
    <row r="17" spans="1:7" x14ac:dyDescent="0.25">
      <c r="A17" s="69" t="s">
        <v>248</v>
      </c>
      <c r="B17" s="144">
        <v>83336451.680000007</v>
      </c>
      <c r="C17" s="144">
        <v>4772187.2</v>
      </c>
      <c r="D17" s="145">
        <f t="shared" ref="D17:D27" si="3">B17+C17</f>
        <v>88108638.88000001</v>
      </c>
      <c r="E17" s="144">
        <v>23673442.489999998</v>
      </c>
      <c r="F17" s="144">
        <v>23673442.489999998</v>
      </c>
      <c r="G17" s="145">
        <f t="shared" ref="G17:G27" si="4">F17-B17</f>
        <v>-59663009.190000013</v>
      </c>
    </row>
    <row r="18" spans="1:7" x14ac:dyDescent="0.25">
      <c r="A18" s="69" t="s">
        <v>249</v>
      </c>
      <c r="B18" s="144">
        <v>37394474.549999997</v>
      </c>
      <c r="C18" s="144">
        <v>3057684.78</v>
      </c>
      <c r="D18" s="145">
        <f t="shared" si="3"/>
        <v>40452159.329999998</v>
      </c>
      <c r="E18" s="144">
        <v>11010564.16</v>
      </c>
      <c r="F18" s="144">
        <v>11010564.16</v>
      </c>
      <c r="G18" s="145">
        <f t="shared" si="4"/>
        <v>-26383910.389999997</v>
      </c>
    </row>
    <row r="19" spans="1:7" x14ac:dyDescent="0.25">
      <c r="A19" s="69" t="s">
        <v>250</v>
      </c>
      <c r="B19" s="144">
        <v>8446706.0999999996</v>
      </c>
      <c r="C19" s="144">
        <v>-387897.98</v>
      </c>
      <c r="D19" s="145">
        <f t="shared" si="3"/>
        <v>8058808.1199999992</v>
      </c>
      <c r="E19" s="144">
        <v>1981934.74</v>
      </c>
      <c r="F19" s="144">
        <v>1981934.74</v>
      </c>
      <c r="G19" s="145">
        <f t="shared" si="4"/>
        <v>-6464771.3599999994</v>
      </c>
    </row>
    <row r="20" spans="1:7" x14ac:dyDescent="0.25">
      <c r="A20" s="69" t="s">
        <v>251</v>
      </c>
      <c r="B20" s="145">
        <v>0</v>
      </c>
      <c r="C20" s="145">
        <v>0</v>
      </c>
      <c r="D20" s="145">
        <f t="shared" si="3"/>
        <v>0</v>
      </c>
      <c r="E20" s="145">
        <v>0</v>
      </c>
      <c r="F20" s="145">
        <v>0</v>
      </c>
      <c r="G20" s="145">
        <f t="shared" si="4"/>
        <v>0</v>
      </c>
    </row>
    <row r="21" spans="1:7" x14ac:dyDescent="0.25">
      <c r="A21" s="69" t="s">
        <v>252</v>
      </c>
      <c r="B21" s="145">
        <v>0</v>
      </c>
      <c r="C21" s="145">
        <v>0</v>
      </c>
      <c r="D21" s="145">
        <f t="shared" si="3"/>
        <v>0</v>
      </c>
      <c r="E21" s="145">
        <v>0</v>
      </c>
      <c r="F21" s="145">
        <v>0</v>
      </c>
      <c r="G21" s="145">
        <f t="shared" si="4"/>
        <v>0</v>
      </c>
    </row>
    <row r="22" spans="1:7" x14ac:dyDescent="0.25">
      <c r="A22" s="69" t="s">
        <v>253</v>
      </c>
      <c r="B22" s="144">
        <v>3748548.07</v>
      </c>
      <c r="C22" s="144">
        <v>329261.75</v>
      </c>
      <c r="D22" s="145">
        <f t="shared" si="3"/>
        <v>4077809.82</v>
      </c>
      <c r="E22" s="144">
        <v>1152369.06</v>
      </c>
      <c r="F22" s="144">
        <v>1152369.06</v>
      </c>
      <c r="G22" s="145">
        <f t="shared" si="4"/>
        <v>-2596179.0099999998</v>
      </c>
    </row>
    <row r="23" spans="1:7" x14ac:dyDescent="0.25">
      <c r="A23" s="69" t="s">
        <v>254</v>
      </c>
      <c r="B23" s="145">
        <v>0</v>
      </c>
      <c r="C23" s="145">
        <v>0</v>
      </c>
      <c r="D23" s="145">
        <f t="shared" si="3"/>
        <v>0</v>
      </c>
      <c r="E23" s="145">
        <v>0</v>
      </c>
      <c r="F23" s="145">
        <v>0</v>
      </c>
      <c r="G23" s="145">
        <f t="shared" si="4"/>
        <v>0</v>
      </c>
    </row>
    <row r="24" spans="1:7" x14ac:dyDescent="0.25">
      <c r="A24" s="69" t="s">
        <v>255</v>
      </c>
      <c r="B24" s="145">
        <v>0</v>
      </c>
      <c r="C24" s="145">
        <v>0</v>
      </c>
      <c r="D24" s="145">
        <f t="shared" si="3"/>
        <v>0</v>
      </c>
      <c r="E24" s="145">
        <v>0</v>
      </c>
      <c r="F24" s="145">
        <v>0</v>
      </c>
      <c r="G24" s="145">
        <f t="shared" si="4"/>
        <v>0</v>
      </c>
    </row>
    <row r="25" spans="1:7" x14ac:dyDescent="0.25">
      <c r="A25" s="69" t="s">
        <v>256</v>
      </c>
      <c r="B25" s="144">
        <v>2134813.46</v>
      </c>
      <c r="C25" s="144">
        <v>-205083.65</v>
      </c>
      <c r="D25" s="145">
        <f t="shared" si="3"/>
        <v>1929729.81</v>
      </c>
      <c r="E25" s="144">
        <v>445500.82</v>
      </c>
      <c r="F25" s="144">
        <v>445500.82</v>
      </c>
      <c r="G25" s="145">
        <f t="shared" si="4"/>
        <v>-1689312.64</v>
      </c>
    </row>
    <row r="26" spans="1:7" x14ac:dyDescent="0.25">
      <c r="A26" s="69" t="s">
        <v>257</v>
      </c>
      <c r="B26" s="144">
        <v>8483401.5700000003</v>
      </c>
      <c r="C26" s="144">
        <v>3101763.39</v>
      </c>
      <c r="D26" s="145">
        <f t="shared" si="3"/>
        <v>11585164.960000001</v>
      </c>
      <c r="E26" s="144">
        <v>1842589</v>
      </c>
      <c r="F26" s="144">
        <v>1842589</v>
      </c>
      <c r="G26" s="145">
        <f t="shared" si="4"/>
        <v>-6640812.5700000003</v>
      </c>
    </row>
    <row r="27" spans="1:7" x14ac:dyDescent="0.25">
      <c r="A27" s="69" t="s">
        <v>258</v>
      </c>
      <c r="B27" s="144">
        <v>0</v>
      </c>
      <c r="C27" s="144">
        <v>0</v>
      </c>
      <c r="D27" s="145">
        <f t="shared" si="3"/>
        <v>0</v>
      </c>
      <c r="E27" s="144">
        <v>0</v>
      </c>
      <c r="F27" s="144">
        <v>0</v>
      </c>
      <c r="G27" s="145">
        <f t="shared" si="4"/>
        <v>0</v>
      </c>
    </row>
    <row r="28" spans="1:7" x14ac:dyDescent="0.25">
      <c r="A28" s="50" t="s">
        <v>259</v>
      </c>
      <c r="B28" s="139">
        <f t="shared" ref="B28:G28" si="5">SUM(B29:B33)</f>
        <v>2319651.8399999999</v>
      </c>
      <c r="C28" s="139">
        <f t="shared" si="5"/>
        <v>80302.87</v>
      </c>
      <c r="D28" s="139">
        <f t="shared" si="5"/>
        <v>2399954.71</v>
      </c>
      <c r="E28" s="139">
        <f t="shared" si="5"/>
        <v>560691.48</v>
      </c>
      <c r="F28" s="139">
        <f t="shared" si="5"/>
        <v>560691.48</v>
      </c>
      <c r="G28" s="139">
        <f t="shared" si="5"/>
        <v>-1758960.36</v>
      </c>
    </row>
    <row r="29" spans="1:7" x14ac:dyDescent="0.25">
      <c r="A29" s="69" t="s">
        <v>260</v>
      </c>
      <c r="B29" s="144">
        <v>4507.04</v>
      </c>
      <c r="C29" s="144">
        <v>0</v>
      </c>
      <c r="D29" s="145">
        <f t="shared" ref="D29:D33" si="6">B29+C29</f>
        <v>4507.04</v>
      </c>
      <c r="E29" s="144">
        <v>1223.56</v>
      </c>
      <c r="F29" s="144">
        <v>1223.56</v>
      </c>
      <c r="G29" s="145">
        <f t="shared" ref="G29:G34" si="7">F29-B29</f>
        <v>-3283.48</v>
      </c>
    </row>
    <row r="30" spans="1:7" x14ac:dyDescent="0.25">
      <c r="A30" s="69" t="s">
        <v>261</v>
      </c>
      <c r="B30" s="144">
        <v>204422.08</v>
      </c>
      <c r="C30" s="144">
        <v>23136.36</v>
      </c>
      <c r="D30" s="145">
        <f t="shared" si="6"/>
        <v>227558.44</v>
      </c>
      <c r="E30" s="144">
        <v>56473.17</v>
      </c>
      <c r="F30" s="144">
        <v>56473.17</v>
      </c>
      <c r="G30" s="145">
        <f t="shared" si="7"/>
        <v>-147948.90999999997</v>
      </c>
    </row>
    <row r="31" spans="1:7" x14ac:dyDescent="0.25">
      <c r="A31" s="69" t="s">
        <v>262</v>
      </c>
      <c r="B31" s="144">
        <v>1449455.11</v>
      </c>
      <c r="C31" s="144">
        <v>129517.11</v>
      </c>
      <c r="D31" s="145">
        <f t="shared" si="6"/>
        <v>1578972.2200000002</v>
      </c>
      <c r="E31" s="144">
        <v>367349.69</v>
      </c>
      <c r="F31" s="144">
        <v>367349.69</v>
      </c>
      <c r="G31" s="145">
        <f t="shared" si="7"/>
        <v>-1082105.4200000002</v>
      </c>
    </row>
    <row r="32" spans="1:7" x14ac:dyDescent="0.25">
      <c r="A32" s="69" t="s">
        <v>263</v>
      </c>
      <c r="B32" s="145">
        <v>0</v>
      </c>
      <c r="C32" s="145">
        <v>0</v>
      </c>
      <c r="D32" s="145">
        <f t="shared" si="6"/>
        <v>0</v>
      </c>
      <c r="E32" s="145">
        <v>0</v>
      </c>
      <c r="F32" s="145">
        <v>0</v>
      </c>
      <c r="G32" s="145">
        <f t="shared" si="7"/>
        <v>0</v>
      </c>
    </row>
    <row r="33" spans="1:7" ht="14.45" customHeight="1" x14ac:dyDescent="0.25">
      <c r="A33" s="69" t="s">
        <v>264</v>
      </c>
      <c r="B33" s="144">
        <v>661267.61</v>
      </c>
      <c r="C33" s="144">
        <v>-72350.600000000006</v>
      </c>
      <c r="D33" s="145">
        <f t="shared" si="6"/>
        <v>588917.01</v>
      </c>
      <c r="E33" s="144">
        <v>135645.06</v>
      </c>
      <c r="F33" s="144">
        <v>135645.06</v>
      </c>
      <c r="G33" s="145">
        <f t="shared" si="7"/>
        <v>-525622.55000000005</v>
      </c>
    </row>
    <row r="34" spans="1:7" ht="14.45" customHeight="1" x14ac:dyDescent="0.25">
      <c r="A34" s="50" t="s">
        <v>265</v>
      </c>
      <c r="B34" s="144">
        <v>372365.37</v>
      </c>
      <c r="C34" s="144">
        <v>3722037.05</v>
      </c>
      <c r="D34" s="145">
        <f>B34+C34</f>
        <v>4094402.42</v>
      </c>
      <c r="E34" s="144">
        <v>1315339.33</v>
      </c>
      <c r="F34" s="144">
        <v>1315339.33</v>
      </c>
      <c r="G34" s="145">
        <f t="shared" si="7"/>
        <v>942973.96000000008</v>
      </c>
    </row>
    <row r="35" spans="1:7" ht="14.45" customHeight="1" x14ac:dyDescent="0.25">
      <c r="A35" s="50" t="s">
        <v>266</v>
      </c>
      <c r="B35" s="139">
        <f t="shared" ref="B35:G35" si="8">B36</f>
        <v>0</v>
      </c>
      <c r="C35" s="139">
        <f t="shared" si="8"/>
        <v>0</v>
      </c>
      <c r="D35" s="139">
        <f t="shared" si="8"/>
        <v>0</v>
      </c>
      <c r="E35" s="139">
        <f t="shared" si="8"/>
        <v>0</v>
      </c>
      <c r="F35" s="139">
        <f t="shared" si="8"/>
        <v>0</v>
      </c>
      <c r="G35" s="139">
        <f t="shared" si="8"/>
        <v>0</v>
      </c>
    </row>
    <row r="36" spans="1:7" ht="14.45" customHeight="1" x14ac:dyDescent="0.25">
      <c r="A36" s="69" t="s">
        <v>267</v>
      </c>
      <c r="B36" s="139">
        <v>0</v>
      </c>
      <c r="C36" s="139">
        <v>0</v>
      </c>
      <c r="D36" s="139">
        <v>0</v>
      </c>
      <c r="E36" s="139">
        <v>0</v>
      </c>
      <c r="F36" s="139">
        <v>0</v>
      </c>
      <c r="G36" s="139">
        <f>F36-B36</f>
        <v>0</v>
      </c>
    </row>
    <row r="37" spans="1:7" ht="14.45" customHeight="1" x14ac:dyDescent="0.25">
      <c r="A37" s="50" t="s">
        <v>268</v>
      </c>
      <c r="B37" s="139">
        <f t="shared" ref="B37:G37" si="9">B38+B39</f>
        <v>0</v>
      </c>
      <c r="C37" s="139">
        <f t="shared" si="9"/>
        <v>0</v>
      </c>
      <c r="D37" s="139">
        <f t="shared" si="9"/>
        <v>0</v>
      </c>
      <c r="E37" s="139">
        <f t="shared" si="9"/>
        <v>0</v>
      </c>
      <c r="F37" s="139">
        <f t="shared" si="9"/>
        <v>0</v>
      </c>
      <c r="G37" s="139">
        <f t="shared" si="9"/>
        <v>0</v>
      </c>
    </row>
    <row r="38" spans="1:7" x14ac:dyDescent="0.25">
      <c r="A38" s="69" t="s">
        <v>269</v>
      </c>
      <c r="B38" s="139">
        <v>0</v>
      </c>
      <c r="C38" s="139">
        <v>0</v>
      </c>
      <c r="D38" s="139">
        <v>0</v>
      </c>
      <c r="E38" s="139">
        <v>0</v>
      </c>
      <c r="F38" s="139">
        <v>0</v>
      </c>
      <c r="G38" s="139">
        <f>F38-B38</f>
        <v>0</v>
      </c>
    </row>
    <row r="39" spans="1:7" x14ac:dyDescent="0.25">
      <c r="A39" s="69" t="s">
        <v>270</v>
      </c>
      <c r="B39" s="139">
        <v>0</v>
      </c>
      <c r="C39" s="139">
        <v>0</v>
      </c>
      <c r="D39" s="139">
        <v>0</v>
      </c>
      <c r="E39" s="139">
        <v>0</v>
      </c>
      <c r="F39" s="139">
        <v>0</v>
      </c>
      <c r="G39" s="139">
        <f>F39-B39</f>
        <v>0</v>
      </c>
    </row>
    <row r="40" spans="1:7" x14ac:dyDescent="0.25">
      <c r="A40" s="40"/>
      <c r="B40" s="139"/>
      <c r="C40" s="139"/>
      <c r="D40" s="139"/>
      <c r="E40" s="139"/>
      <c r="F40" s="139"/>
      <c r="G40" s="139"/>
    </row>
    <row r="41" spans="1:7" x14ac:dyDescent="0.25">
      <c r="A41" s="3" t="s">
        <v>271</v>
      </c>
      <c r="B41" s="167">
        <f t="shared" ref="B41:G41" si="10">SUM(B9,B10,B11,B12,B13,B14,B15,B16,B28,B34,B35,B37)</f>
        <v>202306550.63999999</v>
      </c>
      <c r="C41" s="167">
        <f t="shared" si="10"/>
        <v>14470255.41</v>
      </c>
      <c r="D41" s="167">
        <f t="shared" si="10"/>
        <v>216776806.05000001</v>
      </c>
      <c r="E41" s="167">
        <f t="shared" si="10"/>
        <v>75550484.100000009</v>
      </c>
      <c r="F41" s="167">
        <f t="shared" si="10"/>
        <v>75525124.890000001</v>
      </c>
      <c r="G41" s="167">
        <f t="shared" si="10"/>
        <v>-126781425.75000003</v>
      </c>
    </row>
    <row r="42" spans="1:7" x14ac:dyDescent="0.25">
      <c r="A42" s="3" t="s">
        <v>272</v>
      </c>
      <c r="B42" s="186"/>
      <c r="C42" s="186"/>
      <c r="D42" s="186"/>
      <c r="E42" s="186"/>
      <c r="F42" s="186"/>
      <c r="G42" s="167">
        <f>IF(G41&gt;0,G41,0)</f>
        <v>0</v>
      </c>
    </row>
    <row r="43" spans="1:7" x14ac:dyDescent="0.25">
      <c r="A43" s="40"/>
      <c r="B43" s="166"/>
      <c r="C43" s="166"/>
      <c r="D43" s="166"/>
      <c r="E43" s="166"/>
      <c r="F43" s="166"/>
      <c r="G43" s="166"/>
    </row>
    <row r="44" spans="1:7" x14ac:dyDescent="0.25">
      <c r="A44" s="3" t="s">
        <v>273</v>
      </c>
      <c r="B44" s="166"/>
      <c r="C44" s="166"/>
      <c r="D44" s="166"/>
      <c r="E44" s="166"/>
      <c r="F44" s="166"/>
      <c r="G44" s="166"/>
    </row>
    <row r="45" spans="1:7" x14ac:dyDescent="0.25">
      <c r="A45" s="50" t="s">
        <v>274</v>
      </c>
      <c r="B45" s="139">
        <f t="shared" ref="B45:G45" si="11">SUM(B46:B53)</f>
        <v>76832757.549999997</v>
      </c>
      <c r="C45" s="139">
        <f t="shared" si="11"/>
        <v>6541671.6600000001</v>
      </c>
      <c r="D45" s="139">
        <f t="shared" si="11"/>
        <v>83374429.210000008</v>
      </c>
      <c r="E45" s="139">
        <f t="shared" si="11"/>
        <v>22008746.309999999</v>
      </c>
      <c r="F45" s="139">
        <f t="shared" si="11"/>
        <v>22008746.309999999</v>
      </c>
      <c r="G45" s="139">
        <f t="shared" si="11"/>
        <v>-54824011.239999995</v>
      </c>
    </row>
    <row r="46" spans="1:7" x14ac:dyDescent="0.25">
      <c r="A46" s="72" t="s">
        <v>275</v>
      </c>
      <c r="B46" s="145">
        <v>0</v>
      </c>
      <c r="C46" s="145">
        <v>0</v>
      </c>
      <c r="D46" s="145">
        <f>B46+C46</f>
        <v>0</v>
      </c>
      <c r="E46" s="145">
        <v>0</v>
      </c>
      <c r="F46" s="145">
        <v>0</v>
      </c>
      <c r="G46" s="145">
        <f>F46-B46</f>
        <v>0</v>
      </c>
    </row>
    <row r="47" spans="1:7" x14ac:dyDescent="0.25">
      <c r="A47" s="72" t="s">
        <v>276</v>
      </c>
      <c r="B47" s="145">
        <v>0</v>
      </c>
      <c r="C47" s="145">
        <v>0</v>
      </c>
      <c r="D47" s="145">
        <f t="shared" ref="D47:D53" si="12">B47+C47</f>
        <v>0</v>
      </c>
      <c r="E47" s="145">
        <v>0</v>
      </c>
      <c r="F47" s="145">
        <v>0</v>
      </c>
      <c r="G47" s="145">
        <f t="shared" ref="G47:G48" si="13">F47-B47</f>
        <v>0</v>
      </c>
    </row>
    <row r="48" spans="1:7" x14ac:dyDescent="0.25">
      <c r="A48" s="72" t="s">
        <v>277</v>
      </c>
      <c r="B48" s="144">
        <v>24346178.73</v>
      </c>
      <c r="C48" s="144">
        <v>-1254645.67</v>
      </c>
      <c r="D48" s="145">
        <f t="shared" si="12"/>
        <v>23091533.060000002</v>
      </c>
      <c r="E48" s="144">
        <v>6989386.1399999997</v>
      </c>
      <c r="F48" s="144">
        <v>6989386.1399999997</v>
      </c>
      <c r="G48" s="145">
        <f t="shared" si="13"/>
        <v>-17356792.59</v>
      </c>
    </row>
    <row r="49" spans="1:7" ht="30" x14ac:dyDescent="0.25">
      <c r="A49" s="72" t="s">
        <v>278</v>
      </c>
      <c r="B49" s="144">
        <v>52486578.82</v>
      </c>
      <c r="C49" s="144">
        <v>7796317.3300000001</v>
      </c>
      <c r="D49" s="145">
        <f t="shared" si="12"/>
        <v>60282896.149999999</v>
      </c>
      <c r="E49" s="144">
        <v>15019360.17</v>
      </c>
      <c r="F49" s="144">
        <v>15019360.17</v>
      </c>
      <c r="G49" s="145">
        <f>F49-B49</f>
        <v>-37467218.649999999</v>
      </c>
    </row>
    <row r="50" spans="1:7" x14ac:dyDescent="0.25">
      <c r="A50" s="72" t="s">
        <v>279</v>
      </c>
      <c r="B50" s="145">
        <v>0</v>
      </c>
      <c r="C50" s="145">
        <v>0</v>
      </c>
      <c r="D50" s="145">
        <f t="shared" si="12"/>
        <v>0</v>
      </c>
      <c r="E50" s="145">
        <v>0</v>
      </c>
      <c r="F50" s="145">
        <v>0</v>
      </c>
      <c r="G50" s="145">
        <f t="shared" ref="G50:G53" si="14">F50-B50</f>
        <v>0</v>
      </c>
    </row>
    <row r="51" spans="1:7" x14ac:dyDescent="0.25">
      <c r="A51" s="72" t="s">
        <v>280</v>
      </c>
      <c r="B51" s="145">
        <v>0</v>
      </c>
      <c r="C51" s="145">
        <v>0</v>
      </c>
      <c r="D51" s="145">
        <f t="shared" si="12"/>
        <v>0</v>
      </c>
      <c r="E51" s="145">
        <v>0</v>
      </c>
      <c r="F51" s="145">
        <v>0</v>
      </c>
      <c r="G51" s="145">
        <f t="shared" si="14"/>
        <v>0</v>
      </c>
    </row>
    <row r="52" spans="1:7" ht="30" x14ac:dyDescent="0.25">
      <c r="A52" s="73" t="s">
        <v>281</v>
      </c>
      <c r="B52" s="145">
        <v>0</v>
      </c>
      <c r="C52" s="145">
        <v>0</v>
      </c>
      <c r="D52" s="145">
        <f t="shared" si="12"/>
        <v>0</v>
      </c>
      <c r="E52" s="145">
        <v>0</v>
      </c>
      <c r="F52" s="145">
        <v>0</v>
      </c>
      <c r="G52" s="145">
        <f t="shared" si="14"/>
        <v>0</v>
      </c>
    </row>
    <row r="53" spans="1:7" x14ac:dyDescent="0.25">
      <c r="A53" s="69" t="s">
        <v>282</v>
      </c>
      <c r="B53" s="145">
        <v>0</v>
      </c>
      <c r="C53" s="145">
        <v>0</v>
      </c>
      <c r="D53" s="145">
        <f t="shared" si="12"/>
        <v>0</v>
      </c>
      <c r="E53" s="145">
        <v>0</v>
      </c>
      <c r="F53" s="145">
        <v>0</v>
      </c>
      <c r="G53" s="145">
        <f t="shared" si="14"/>
        <v>0</v>
      </c>
    </row>
    <row r="54" spans="1:7" x14ac:dyDescent="0.25">
      <c r="A54" s="50" t="s">
        <v>283</v>
      </c>
      <c r="B54" s="139">
        <f t="shared" ref="B54:G54" si="15">SUM(B55:B58)</f>
        <v>0</v>
      </c>
      <c r="C54" s="139">
        <f t="shared" si="15"/>
        <v>0</v>
      </c>
      <c r="D54" s="139">
        <f t="shared" si="15"/>
        <v>0</v>
      </c>
      <c r="E54" s="139">
        <f t="shared" si="15"/>
        <v>0</v>
      </c>
      <c r="F54" s="139">
        <f t="shared" si="15"/>
        <v>0</v>
      </c>
      <c r="G54" s="139">
        <f t="shared" si="15"/>
        <v>0</v>
      </c>
    </row>
    <row r="55" spans="1:7" x14ac:dyDescent="0.25">
      <c r="A55" s="73" t="s">
        <v>284</v>
      </c>
      <c r="B55" s="139">
        <v>0</v>
      </c>
      <c r="C55" s="139">
        <v>0</v>
      </c>
      <c r="D55" s="139">
        <v>0</v>
      </c>
      <c r="E55" s="139">
        <v>0</v>
      </c>
      <c r="F55" s="139">
        <v>0</v>
      </c>
      <c r="G55" s="139">
        <f>F55-B55</f>
        <v>0</v>
      </c>
    </row>
    <row r="56" spans="1:7" x14ac:dyDescent="0.25">
      <c r="A56" s="72" t="s">
        <v>285</v>
      </c>
      <c r="B56" s="139">
        <v>0</v>
      </c>
      <c r="C56" s="139">
        <v>0</v>
      </c>
      <c r="D56" s="139">
        <v>0</v>
      </c>
      <c r="E56" s="139">
        <v>0</v>
      </c>
      <c r="F56" s="139">
        <v>0</v>
      </c>
      <c r="G56" s="139">
        <f t="shared" ref="G56:G58" si="16">F56-B56</f>
        <v>0</v>
      </c>
    </row>
    <row r="57" spans="1:7" x14ac:dyDescent="0.25">
      <c r="A57" s="72" t="s">
        <v>286</v>
      </c>
      <c r="B57" s="139">
        <v>0</v>
      </c>
      <c r="C57" s="139">
        <v>0</v>
      </c>
      <c r="D57" s="139">
        <v>0</v>
      </c>
      <c r="E57" s="139">
        <v>0</v>
      </c>
      <c r="F57" s="139">
        <v>0</v>
      </c>
      <c r="G57" s="139">
        <f t="shared" si="16"/>
        <v>0</v>
      </c>
    </row>
    <row r="58" spans="1:7" x14ac:dyDescent="0.25">
      <c r="A58" s="73" t="s">
        <v>287</v>
      </c>
      <c r="B58" s="139">
        <v>0</v>
      </c>
      <c r="C58" s="139">
        <v>0</v>
      </c>
      <c r="D58" s="139">
        <v>0</v>
      </c>
      <c r="E58" s="139">
        <v>0</v>
      </c>
      <c r="F58" s="139">
        <v>0</v>
      </c>
      <c r="G58" s="139">
        <f t="shared" si="16"/>
        <v>0</v>
      </c>
    </row>
    <row r="59" spans="1:7" x14ac:dyDescent="0.25">
      <c r="A59" s="50" t="s">
        <v>288</v>
      </c>
      <c r="B59" s="139">
        <f t="shared" ref="B59:G59" si="17">SUM(B60:B61)</f>
        <v>0</v>
      </c>
      <c r="C59" s="139">
        <f t="shared" si="17"/>
        <v>0</v>
      </c>
      <c r="D59" s="139">
        <f t="shared" si="17"/>
        <v>0</v>
      </c>
      <c r="E59" s="139">
        <f t="shared" si="17"/>
        <v>0</v>
      </c>
      <c r="F59" s="139">
        <f t="shared" si="17"/>
        <v>0</v>
      </c>
      <c r="G59" s="139">
        <f t="shared" si="17"/>
        <v>0</v>
      </c>
    </row>
    <row r="60" spans="1:7" x14ac:dyDescent="0.25">
      <c r="A60" s="72" t="s">
        <v>289</v>
      </c>
      <c r="B60" s="139">
        <v>0</v>
      </c>
      <c r="C60" s="139">
        <v>0</v>
      </c>
      <c r="D60" s="139">
        <v>0</v>
      </c>
      <c r="E60" s="139">
        <v>0</v>
      </c>
      <c r="F60" s="139">
        <v>0</v>
      </c>
      <c r="G60" s="139">
        <f>F60-B60</f>
        <v>0</v>
      </c>
    </row>
    <row r="61" spans="1:7" x14ac:dyDescent="0.25">
      <c r="A61" s="72" t="s">
        <v>290</v>
      </c>
      <c r="B61" s="139">
        <v>0</v>
      </c>
      <c r="C61" s="139">
        <v>0</v>
      </c>
      <c r="D61" s="139">
        <v>0</v>
      </c>
      <c r="E61" s="139">
        <v>0</v>
      </c>
      <c r="F61" s="139">
        <v>0</v>
      </c>
      <c r="G61" s="139">
        <f t="shared" ref="G61:G63" si="18">F61-B61</f>
        <v>0</v>
      </c>
    </row>
    <row r="62" spans="1:7" x14ac:dyDescent="0.25">
      <c r="A62" s="50" t="s">
        <v>291</v>
      </c>
      <c r="B62" s="139">
        <v>0</v>
      </c>
      <c r="C62" s="139">
        <v>0</v>
      </c>
      <c r="D62" s="139">
        <v>0</v>
      </c>
      <c r="E62" s="139">
        <v>0</v>
      </c>
      <c r="F62" s="139">
        <v>0</v>
      </c>
      <c r="G62" s="139">
        <f t="shared" si="18"/>
        <v>0</v>
      </c>
    </row>
    <row r="63" spans="1:7" x14ac:dyDescent="0.25">
      <c r="A63" s="50" t="s">
        <v>292</v>
      </c>
      <c r="B63" s="139">
        <v>0</v>
      </c>
      <c r="C63" s="139">
        <v>0</v>
      </c>
      <c r="D63" s="139">
        <v>0</v>
      </c>
      <c r="E63" s="139">
        <v>0</v>
      </c>
      <c r="F63" s="139">
        <v>0</v>
      </c>
      <c r="G63" s="139">
        <f t="shared" si="18"/>
        <v>0</v>
      </c>
    </row>
    <row r="64" spans="1:7" x14ac:dyDescent="0.25">
      <c r="A64" s="40"/>
      <c r="B64" s="166"/>
      <c r="C64" s="166"/>
      <c r="D64" s="166"/>
      <c r="E64" s="166"/>
      <c r="F64" s="166"/>
      <c r="G64" s="166"/>
    </row>
    <row r="65" spans="1:7" x14ac:dyDescent="0.25">
      <c r="A65" s="3" t="s">
        <v>293</v>
      </c>
      <c r="B65" s="167">
        <f t="shared" ref="B65:G65" si="19">B45+B54+B59+B62+B63</f>
        <v>76832757.549999997</v>
      </c>
      <c r="C65" s="167">
        <f t="shared" si="19"/>
        <v>6541671.6600000001</v>
      </c>
      <c r="D65" s="167">
        <f t="shared" si="19"/>
        <v>83374429.210000008</v>
      </c>
      <c r="E65" s="167">
        <f t="shared" si="19"/>
        <v>22008746.309999999</v>
      </c>
      <c r="F65" s="167">
        <f t="shared" si="19"/>
        <v>22008746.309999999</v>
      </c>
      <c r="G65" s="167">
        <f t="shared" si="19"/>
        <v>-54824011.239999995</v>
      </c>
    </row>
    <row r="66" spans="1:7" x14ac:dyDescent="0.25">
      <c r="A66" s="40"/>
      <c r="B66" s="166"/>
      <c r="C66" s="166"/>
      <c r="D66" s="166"/>
      <c r="E66" s="166"/>
      <c r="F66" s="166"/>
      <c r="G66" s="166"/>
    </row>
    <row r="67" spans="1:7" x14ac:dyDescent="0.25">
      <c r="A67" s="3" t="s">
        <v>294</v>
      </c>
      <c r="B67" s="167">
        <f t="shared" ref="B67:G67" si="20">B68</f>
        <v>0</v>
      </c>
      <c r="C67" s="167">
        <f t="shared" si="20"/>
        <v>0</v>
      </c>
      <c r="D67" s="167">
        <f t="shared" si="20"/>
        <v>0</v>
      </c>
      <c r="E67" s="167">
        <f t="shared" si="20"/>
        <v>0</v>
      </c>
      <c r="F67" s="167">
        <f t="shared" si="20"/>
        <v>0</v>
      </c>
      <c r="G67" s="167">
        <f t="shared" si="20"/>
        <v>0</v>
      </c>
    </row>
    <row r="68" spans="1:7" x14ac:dyDescent="0.25">
      <c r="A68" s="50" t="s">
        <v>295</v>
      </c>
      <c r="B68" s="139">
        <v>0</v>
      </c>
      <c r="C68" s="139">
        <v>0</v>
      </c>
      <c r="D68" s="139">
        <v>0</v>
      </c>
      <c r="E68" s="139">
        <v>0</v>
      </c>
      <c r="F68" s="139">
        <v>0</v>
      </c>
      <c r="G68" s="139">
        <f>F68-B68</f>
        <v>0</v>
      </c>
    </row>
    <row r="69" spans="1:7" x14ac:dyDescent="0.25">
      <c r="A69" s="40"/>
      <c r="B69" s="166"/>
      <c r="C69" s="166"/>
      <c r="D69" s="166"/>
      <c r="E69" s="166"/>
      <c r="F69" s="166"/>
      <c r="G69" s="166"/>
    </row>
    <row r="70" spans="1:7" x14ac:dyDescent="0.25">
      <c r="A70" s="3" t="s">
        <v>296</v>
      </c>
      <c r="B70" s="167">
        <f t="shared" ref="B70:G70" si="21">B41+B65+B67</f>
        <v>279139308.19</v>
      </c>
      <c r="C70" s="167">
        <f t="shared" si="21"/>
        <v>21011927.07</v>
      </c>
      <c r="D70" s="167">
        <f t="shared" si="21"/>
        <v>300151235.25999999</v>
      </c>
      <c r="E70" s="167">
        <f t="shared" si="21"/>
        <v>97559230.410000011</v>
      </c>
      <c r="F70" s="167">
        <f t="shared" si="21"/>
        <v>97533871.200000003</v>
      </c>
      <c r="G70" s="167">
        <f t="shared" si="21"/>
        <v>-181605436.99000001</v>
      </c>
    </row>
    <row r="71" spans="1:7" x14ac:dyDescent="0.25">
      <c r="A71" s="40"/>
      <c r="B71" s="166"/>
      <c r="C71" s="166"/>
      <c r="D71" s="166"/>
      <c r="E71" s="166"/>
      <c r="F71" s="166"/>
      <c r="G71" s="166"/>
    </row>
    <row r="72" spans="1:7" x14ac:dyDescent="0.25">
      <c r="A72" s="3" t="s">
        <v>297</v>
      </c>
      <c r="B72" s="166"/>
      <c r="C72" s="166"/>
      <c r="D72" s="166"/>
      <c r="E72" s="166"/>
      <c r="F72" s="166"/>
      <c r="G72" s="166"/>
    </row>
    <row r="73" spans="1:7" ht="30" x14ac:dyDescent="0.25">
      <c r="A73" s="59" t="s">
        <v>298</v>
      </c>
      <c r="B73" s="139">
        <v>0</v>
      </c>
      <c r="C73" s="139">
        <v>0</v>
      </c>
      <c r="D73" s="139">
        <v>0</v>
      </c>
      <c r="E73" s="139">
        <v>0</v>
      </c>
      <c r="F73" s="139">
        <v>0</v>
      </c>
      <c r="G73" s="139">
        <f>F73-B73</f>
        <v>0</v>
      </c>
    </row>
    <row r="74" spans="1:7" ht="30" x14ac:dyDescent="0.25">
      <c r="A74" s="59" t="s">
        <v>299</v>
      </c>
      <c r="B74" s="139">
        <v>0</v>
      </c>
      <c r="C74" s="139">
        <v>0</v>
      </c>
      <c r="D74" s="139">
        <v>0</v>
      </c>
      <c r="E74" s="139">
        <v>0</v>
      </c>
      <c r="F74" s="139">
        <v>0</v>
      </c>
      <c r="G74" s="139">
        <f>F74-B74</f>
        <v>0</v>
      </c>
    </row>
    <row r="75" spans="1:7" x14ac:dyDescent="0.25">
      <c r="A75" s="15" t="s">
        <v>300</v>
      </c>
      <c r="B75" s="167">
        <f t="shared" ref="B75:G75" si="22">B73+B74</f>
        <v>0</v>
      </c>
      <c r="C75" s="167">
        <f t="shared" si="22"/>
        <v>0</v>
      </c>
      <c r="D75" s="167">
        <f t="shared" si="22"/>
        <v>0</v>
      </c>
      <c r="E75" s="167">
        <f t="shared" si="22"/>
        <v>0</v>
      </c>
      <c r="F75" s="167">
        <f t="shared" si="22"/>
        <v>0</v>
      </c>
      <c r="G75" s="167">
        <f t="shared" si="22"/>
        <v>0</v>
      </c>
    </row>
    <row r="76" spans="1:7" x14ac:dyDescent="0.25">
      <c r="A76" s="48"/>
      <c r="B76" s="178"/>
      <c r="C76" s="178"/>
      <c r="D76" s="178"/>
      <c r="E76" s="178"/>
      <c r="F76" s="178"/>
      <c r="G76" s="178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16 B35:F45 B60:F75 G60:G76 G55:G58 G38:G45 B54:F58" unlockedFormula="1"/>
    <ignoredError sqref="B28:F28 B59:F59" formulaRange="1" unlockedFormula="1"/>
    <ignoredError sqref="G59 G54 G16 G28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zoomScale="75" zoomScaleNormal="75" workbookViewId="0">
      <selection activeCell="B9" sqref="B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18" t="s">
        <v>301</v>
      </c>
      <c r="B1" s="194"/>
      <c r="C1" s="194"/>
      <c r="D1" s="194"/>
      <c r="E1" s="194"/>
      <c r="F1" s="194"/>
      <c r="G1" s="195"/>
    </row>
    <row r="2" spans="1:7" x14ac:dyDescent="0.25">
      <c r="A2" s="219" t="s">
        <v>619</v>
      </c>
      <c r="B2" s="219"/>
      <c r="C2" s="219"/>
      <c r="D2" s="219"/>
      <c r="E2" s="219"/>
      <c r="F2" s="219"/>
      <c r="G2" s="219"/>
    </row>
    <row r="3" spans="1:7" x14ac:dyDescent="0.25">
      <c r="A3" s="220" t="s">
        <v>302</v>
      </c>
      <c r="B3" s="220"/>
      <c r="C3" s="220"/>
      <c r="D3" s="220"/>
      <c r="E3" s="220"/>
      <c r="F3" s="220"/>
      <c r="G3" s="220"/>
    </row>
    <row r="4" spans="1:7" x14ac:dyDescent="0.25">
      <c r="A4" s="220" t="s">
        <v>303</v>
      </c>
      <c r="B4" s="220"/>
      <c r="C4" s="220"/>
      <c r="D4" s="220"/>
      <c r="E4" s="220"/>
      <c r="F4" s="220"/>
      <c r="G4" s="220"/>
    </row>
    <row r="5" spans="1:7" x14ac:dyDescent="0.25">
      <c r="A5" s="221" t="s">
        <v>620</v>
      </c>
      <c r="B5" s="221"/>
      <c r="C5" s="221"/>
      <c r="D5" s="221"/>
      <c r="E5" s="221"/>
      <c r="F5" s="221"/>
      <c r="G5" s="221"/>
    </row>
    <row r="6" spans="1:7" x14ac:dyDescent="0.25">
      <c r="A6" s="214" t="s">
        <v>2</v>
      </c>
      <c r="B6" s="214"/>
      <c r="C6" s="214"/>
      <c r="D6" s="214"/>
      <c r="E6" s="214"/>
      <c r="F6" s="214"/>
      <c r="G6" s="214"/>
    </row>
    <row r="7" spans="1:7" x14ac:dyDescent="0.25">
      <c r="A7" s="216" t="s">
        <v>6</v>
      </c>
      <c r="B7" s="216" t="s">
        <v>304</v>
      </c>
      <c r="C7" s="216"/>
      <c r="D7" s="216"/>
      <c r="E7" s="216"/>
      <c r="F7" s="216"/>
      <c r="G7" s="217" t="s">
        <v>305</v>
      </c>
    </row>
    <row r="8" spans="1:7" ht="30" x14ac:dyDescent="0.25">
      <c r="A8" s="216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216"/>
    </row>
    <row r="9" spans="1:7" x14ac:dyDescent="0.25">
      <c r="A9" s="22" t="s">
        <v>310</v>
      </c>
      <c r="B9" s="187">
        <f t="shared" ref="B9:G9" si="0">SUM(B10,B18,B28,B38,B48,B58,B62,B71,B75)</f>
        <v>202006550.63999999</v>
      </c>
      <c r="C9" s="187">
        <f t="shared" si="0"/>
        <v>37740052.75</v>
      </c>
      <c r="D9" s="187">
        <f t="shared" si="0"/>
        <v>239746603.38999999</v>
      </c>
      <c r="E9" s="187">
        <f t="shared" si="0"/>
        <v>36957629.680000007</v>
      </c>
      <c r="F9" s="187">
        <f t="shared" si="0"/>
        <v>29148118.359999999</v>
      </c>
      <c r="G9" s="187">
        <f t="shared" si="0"/>
        <v>202788973.70999998</v>
      </c>
    </row>
    <row r="10" spans="1:7" x14ac:dyDescent="0.25">
      <c r="A10" s="74" t="s">
        <v>311</v>
      </c>
      <c r="B10" s="187">
        <f t="shared" ref="B10:G10" si="1">SUM(B11:B17)</f>
        <v>91044878.579999998</v>
      </c>
      <c r="C10" s="187">
        <f t="shared" si="1"/>
        <v>-596545.74</v>
      </c>
      <c r="D10" s="187">
        <f t="shared" si="1"/>
        <v>90448332.840000004</v>
      </c>
      <c r="E10" s="187">
        <f t="shared" si="1"/>
        <v>16164105.16</v>
      </c>
      <c r="F10" s="187">
        <f t="shared" si="1"/>
        <v>16168502.210000001</v>
      </c>
      <c r="G10" s="187">
        <f t="shared" si="1"/>
        <v>74284227.679999992</v>
      </c>
    </row>
    <row r="11" spans="1:7" x14ac:dyDescent="0.25">
      <c r="A11" s="75" t="s">
        <v>312</v>
      </c>
      <c r="B11" s="147">
        <v>64893251.869999997</v>
      </c>
      <c r="C11" s="147">
        <v>688614.36</v>
      </c>
      <c r="D11" s="148">
        <f>B11+C11</f>
        <v>65581866.229999997</v>
      </c>
      <c r="E11" s="147">
        <v>14225943.23</v>
      </c>
      <c r="F11" s="147">
        <v>14230014.57</v>
      </c>
      <c r="G11" s="148">
        <f>D11-E11</f>
        <v>51355923</v>
      </c>
    </row>
    <row r="12" spans="1:7" x14ac:dyDescent="0.25">
      <c r="A12" s="75" t="s">
        <v>313</v>
      </c>
      <c r="B12" s="147">
        <v>608400</v>
      </c>
      <c r="C12" s="147">
        <v>0</v>
      </c>
      <c r="D12" s="148">
        <f t="shared" ref="D12:D17" si="2">B12+C12</f>
        <v>608400</v>
      </c>
      <c r="E12" s="147">
        <v>0</v>
      </c>
      <c r="F12" s="147">
        <v>0</v>
      </c>
      <c r="G12" s="148">
        <f t="shared" ref="G12:G17" si="3">D12-E12</f>
        <v>608400</v>
      </c>
    </row>
    <row r="13" spans="1:7" x14ac:dyDescent="0.25">
      <c r="A13" s="75" t="s">
        <v>314</v>
      </c>
      <c r="B13" s="147">
        <v>13009146.24</v>
      </c>
      <c r="C13" s="147">
        <v>-1096947.9099999999</v>
      </c>
      <c r="D13" s="148">
        <f t="shared" si="2"/>
        <v>11912198.33</v>
      </c>
      <c r="E13" s="147">
        <v>359505.64</v>
      </c>
      <c r="F13" s="147">
        <v>359505.64</v>
      </c>
      <c r="G13" s="148">
        <f t="shared" si="3"/>
        <v>11552692.689999999</v>
      </c>
    </row>
    <row r="14" spans="1:7" x14ac:dyDescent="0.25">
      <c r="A14" s="75" t="s">
        <v>315</v>
      </c>
      <c r="B14" s="148">
        <v>0</v>
      </c>
      <c r="C14" s="148">
        <v>0</v>
      </c>
      <c r="D14" s="148">
        <f t="shared" si="2"/>
        <v>0</v>
      </c>
      <c r="E14" s="148">
        <v>0</v>
      </c>
      <c r="F14" s="148">
        <v>0</v>
      </c>
      <c r="G14" s="148">
        <f t="shared" si="3"/>
        <v>0</v>
      </c>
    </row>
    <row r="15" spans="1:7" x14ac:dyDescent="0.25">
      <c r="A15" s="75" t="s">
        <v>316</v>
      </c>
      <c r="B15" s="147">
        <v>10934080.470000001</v>
      </c>
      <c r="C15" s="147">
        <v>85085.17</v>
      </c>
      <c r="D15" s="148">
        <f t="shared" si="2"/>
        <v>11019165.640000001</v>
      </c>
      <c r="E15" s="147">
        <v>1578656.29</v>
      </c>
      <c r="F15" s="147">
        <v>1578982</v>
      </c>
      <c r="G15" s="148">
        <f t="shared" si="3"/>
        <v>9440509.3500000015</v>
      </c>
    </row>
    <row r="16" spans="1:7" x14ac:dyDescent="0.25">
      <c r="A16" s="75" t="s">
        <v>317</v>
      </c>
      <c r="B16" s="147">
        <v>1600000</v>
      </c>
      <c r="C16" s="147">
        <v>-273297.36</v>
      </c>
      <c r="D16" s="148">
        <f t="shared" si="2"/>
        <v>1326702.6400000001</v>
      </c>
      <c r="E16" s="147">
        <v>0</v>
      </c>
      <c r="F16" s="147">
        <v>0</v>
      </c>
      <c r="G16" s="148">
        <f t="shared" si="3"/>
        <v>1326702.6400000001</v>
      </c>
    </row>
    <row r="17" spans="1:7" x14ac:dyDescent="0.25">
      <c r="A17" s="75" t="s">
        <v>318</v>
      </c>
      <c r="B17" s="148">
        <v>0</v>
      </c>
      <c r="C17" s="148">
        <v>0</v>
      </c>
      <c r="D17" s="148">
        <f t="shared" si="2"/>
        <v>0</v>
      </c>
      <c r="E17" s="148">
        <v>0</v>
      </c>
      <c r="F17" s="148">
        <v>0</v>
      </c>
      <c r="G17" s="148">
        <f t="shared" si="3"/>
        <v>0</v>
      </c>
    </row>
    <row r="18" spans="1:7" x14ac:dyDescent="0.25">
      <c r="A18" s="74" t="s">
        <v>319</v>
      </c>
      <c r="B18" s="187">
        <f t="shared" ref="B18:G18" si="4">SUM(B19:B27)</f>
        <v>22064639.550000001</v>
      </c>
      <c r="C18" s="187">
        <f t="shared" si="4"/>
        <v>8464.6600000000035</v>
      </c>
      <c r="D18" s="187">
        <f t="shared" si="4"/>
        <v>22073104.210000001</v>
      </c>
      <c r="E18" s="187">
        <f t="shared" si="4"/>
        <v>2543207.89</v>
      </c>
      <c r="F18" s="187">
        <f t="shared" si="4"/>
        <v>2051381.9499999997</v>
      </c>
      <c r="G18" s="187">
        <f t="shared" si="4"/>
        <v>19529896.32</v>
      </c>
    </row>
    <row r="19" spans="1:7" x14ac:dyDescent="0.25">
      <c r="A19" s="75" t="s">
        <v>320</v>
      </c>
      <c r="B19" s="147">
        <v>1894497.1</v>
      </c>
      <c r="C19" s="147">
        <v>15000</v>
      </c>
      <c r="D19" s="148">
        <f t="shared" ref="D19:D27" si="5">B19+C19</f>
        <v>1909497.1</v>
      </c>
      <c r="E19" s="147">
        <v>242215.52</v>
      </c>
      <c r="F19" s="147">
        <v>216950.42</v>
      </c>
      <c r="G19" s="148">
        <f t="shared" ref="G19:G27" si="6">D19-E19</f>
        <v>1667281.58</v>
      </c>
    </row>
    <row r="20" spans="1:7" x14ac:dyDescent="0.25">
      <c r="A20" s="75" t="s">
        <v>321</v>
      </c>
      <c r="B20" s="147">
        <v>801641.76</v>
      </c>
      <c r="C20" s="147">
        <v>0</v>
      </c>
      <c r="D20" s="148">
        <f t="shared" si="5"/>
        <v>801641.76</v>
      </c>
      <c r="E20" s="147">
        <v>64822.49</v>
      </c>
      <c r="F20" s="147">
        <v>47521.2</v>
      </c>
      <c r="G20" s="148">
        <f t="shared" si="6"/>
        <v>736819.27</v>
      </c>
    </row>
    <row r="21" spans="1:7" x14ac:dyDescent="0.25">
      <c r="A21" s="75" t="s">
        <v>322</v>
      </c>
      <c r="B21" s="148">
        <v>0</v>
      </c>
      <c r="C21" s="148">
        <v>0</v>
      </c>
      <c r="D21" s="148">
        <f t="shared" si="5"/>
        <v>0</v>
      </c>
      <c r="E21" s="148">
        <v>0</v>
      </c>
      <c r="F21" s="148">
        <v>0</v>
      </c>
      <c r="G21" s="148">
        <f t="shared" si="6"/>
        <v>0</v>
      </c>
    </row>
    <row r="22" spans="1:7" x14ac:dyDescent="0.25">
      <c r="A22" s="75" t="s">
        <v>323</v>
      </c>
      <c r="B22" s="147">
        <v>6059168.7000000002</v>
      </c>
      <c r="C22" s="147">
        <v>-16000</v>
      </c>
      <c r="D22" s="148">
        <f t="shared" si="5"/>
        <v>6043168.7000000002</v>
      </c>
      <c r="E22" s="147">
        <v>590975.25</v>
      </c>
      <c r="F22" s="147">
        <v>525539.69999999995</v>
      </c>
      <c r="G22" s="148">
        <f t="shared" si="6"/>
        <v>5452193.4500000002</v>
      </c>
    </row>
    <row r="23" spans="1:7" x14ac:dyDescent="0.25">
      <c r="A23" s="75" t="s">
        <v>324</v>
      </c>
      <c r="B23" s="147">
        <v>3287640.06</v>
      </c>
      <c r="C23" s="147">
        <v>18490</v>
      </c>
      <c r="D23" s="148">
        <f t="shared" si="5"/>
        <v>3306130.06</v>
      </c>
      <c r="E23" s="147">
        <v>134323.82999999999</v>
      </c>
      <c r="F23" s="147">
        <v>93528.35</v>
      </c>
      <c r="G23" s="148">
        <f t="shared" si="6"/>
        <v>3171806.23</v>
      </c>
    </row>
    <row r="24" spans="1:7" x14ac:dyDescent="0.25">
      <c r="A24" s="75" t="s">
        <v>325</v>
      </c>
      <c r="B24" s="147">
        <v>5961472.1200000001</v>
      </c>
      <c r="C24" s="147">
        <v>-13525.34</v>
      </c>
      <c r="D24" s="148">
        <f t="shared" si="5"/>
        <v>5947946.7800000003</v>
      </c>
      <c r="E24" s="147">
        <v>1339858.54</v>
      </c>
      <c r="F24" s="147">
        <v>1013156.9</v>
      </c>
      <c r="G24" s="148">
        <f t="shared" si="6"/>
        <v>4608088.24</v>
      </c>
    </row>
    <row r="25" spans="1:7" x14ac:dyDescent="0.25">
      <c r="A25" s="75" t="s">
        <v>326</v>
      </c>
      <c r="B25" s="147">
        <v>1541200</v>
      </c>
      <c r="C25" s="147">
        <v>52000</v>
      </c>
      <c r="D25" s="148">
        <f t="shared" si="5"/>
        <v>1593200</v>
      </c>
      <c r="E25" s="147">
        <v>8231.49</v>
      </c>
      <c r="F25" s="147">
        <v>2222.41</v>
      </c>
      <c r="G25" s="148">
        <f t="shared" si="6"/>
        <v>1584968.51</v>
      </c>
    </row>
    <row r="26" spans="1:7" x14ac:dyDescent="0.25">
      <c r="A26" s="75" t="s">
        <v>327</v>
      </c>
      <c r="B26" s="147">
        <v>120000</v>
      </c>
      <c r="C26" s="147">
        <v>0</v>
      </c>
      <c r="D26" s="148">
        <f t="shared" si="5"/>
        <v>120000</v>
      </c>
      <c r="E26" s="147">
        <v>24186</v>
      </c>
      <c r="F26" s="147">
        <v>24186</v>
      </c>
      <c r="G26" s="148">
        <f t="shared" si="6"/>
        <v>95814</v>
      </c>
    </row>
    <row r="27" spans="1:7" x14ac:dyDescent="0.25">
      <c r="A27" s="75" t="s">
        <v>328</v>
      </c>
      <c r="B27" s="147">
        <v>2399019.81</v>
      </c>
      <c r="C27" s="147">
        <v>-47500</v>
      </c>
      <c r="D27" s="148">
        <f t="shared" si="5"/>
        <v>2351519.81</v>
      </c>
      <c r="E27" s="147">
        <v>138594.76999999999</v>
      </c>
      <c r="F27" s="147">
        <v>128276.97</v>
      </c>
      <c r="G27" s="148">
        <f t="shared" si="6"/>
        <v>2212925.04</v>
      </c>
    </row>
    <row r="28" spans="1:7" x14ac:dyDescent="0.25">
      <c r="A28" s="74" t="s">
        <v>329</v>
      </c>
      <c r="B28" s="187">
        <f t="shared" ref="B28:G28" si="7">SUM(B29:B37)</f>
        <v>47199204.720000006</v>
      </c>
      <c r="C28" s="187">
        <f t="shared" si="7"/>
        <v>6589383.6900000004</v>
      </c>
      <c r="D28" s="187">
        <f t="shared" si="7"/>
        <v>53788588.410000004</v>
      </c>
      <c r="E28" s="187">
        <f t="shared" si="7"/>
        <v>11169351.51</v>
      </c>
      <c r="F28" s="187">
        <f t="shared" si="7"/>
        <v>3921109.37</v>
      </c>
      <c r="G28" s="187">
        <f t="shared" si="7"/>
        <v>42619236.899999999</v>
      </c>
    </row>
    <row r="29" spans="1:7" x14ac:dyDescent="0.25">
      <c r="A29" s="75" t="s">
        <v>330</v>
      </c>
      <c r="B29" s="147">
        <v>12351517.210000001</v>
      </c>
      <c r="C29" s="147">
        <v>71500</v>
      </c>
      <c r="D29" s="148">
        <f t="shared" ref="D29:D37" si="8">B29+C29</f>
        <v>12423017.210000001</v>
      </c>
      <c r="E29" s="147">
        <v>2534939.15</v>
      </c>
      <c r="F29" s="147">
        <v>2531452.4</v>
      </c>
      <c r="G29" s="148">
        <f t="shared" ref="G29:G37" si="9">D29-E29</f>
        <v>9888078.0600000005</v>
      </c>
    </row>
    <row r="30" spans="1:7" x14ac:dyDescent="0.25">
      <c r="A30" s="75" t="s">
        <v>331</v>
      </c>
      <c r="B30" s="147">
        <v>1196135</v>
      </c>
      <c r="C30" s="147">
        <v>90000</v>
      </c>
      <c r="D30" s="148">
        <f t="shared" si="8"/>
        <v>1286135</v>
      </c>
      <c r="E30" s="147">
        <v>61080</v>
      </c>
      <c r="F30" s="147">
        <v>61080</v>
      </c>
      <c r="G30" s="148">
        <f t="shared" si="9"/>
        <v>1225055</v>
      </c>
    </row>
    <row r="31" spans="1:7" x14ac:dyDescent="0.25">
      <c r="A31" s="75" t="s">
        <v>332</v>
      </c>
      <c r="B31" s="147">
        <v>5456901.9900000002</v>
      </c>
      <c r="C31" s="147">
        <v>-164333.29999999999</v>
      </c>
      <c r="D31" s="148">
        <f t="shared" si="8"/>
        <v>5292568.6900000004</v>
      </c>
      <c r="E31" s="147">
        <v>121223.1</v>
      </c>
      <c r="F31" s="147">
        <v>121223.1</v>
      </c>
      <c r="G31" s="148">
        <f t="shared" si="9"/>
        <v>5171345.5900000008</v>
      </c>
    </row>
    <row r="32" spans="1:7" x14ac:dyDescent="0.25">
      <c r="A32" s="75" t="s">
        <v>333</v>
      </c>
      <c r="B32" s="147">
        <v>1842666.7</v>
      </c>
      <c r="C32" s="147">
        <v>90000</v>
      </c>
      <c r="D32" s="148">
        <f t="shared" si="8"/>
        <v>1932666.7</v>
      </c>
      <c r="E32" s="147">
        <v>72093.34</v>
      </c>
      <c r="F32" s="147">
        <v>72093.34</v>
      </c>
      <c r="G32" s="148">
        <f t="shared" si="9"/>
        <v>1860573.3599999999</v>
      </c>
    </row>
    <row r="33" spans="1:7" ht="14.45" customHeight="1" x14ac:dyDescent="0.25">
      <c r="A33" s="75" t="s">
        <v>334</v>
      </c>
      <c r="B33" s="147">
        <v>4910684.1399999997</v>
      </c>
      <c r="C33" s="147">
        <v>32620.74</v>
      </c>
      <c r="D33" s="148">
        <f t="shared" si="8"/>
        <v>4943304.88</v>
      </c>
      <c r="E33" s="147">
        <v>352220.64</v>
      </c>
      <c r="F33" s="147">
        <v>320323.64</v>
      </c>
      <c r="G33" s="148">
        <f t="shared" si="9"/>
        <v>4591084.24</v>
      </c>
    </row>
    <row r="34" spans="1:7" ht="14.45" customHeight="1" x14ac:dyDescent="0.25">
      <c r="A34" s="75" t="s">
        <v>335</v>
      </c>
      <c r="B34" s="147">
        <v>1531967.12</v>
      </c>
      <c r="C34" s="147">
        <v>0</v>
      </c>
      <c r="D34" s="148">
        <f t="shared" si="8"/>
        <v>1531967.12</v>
      </c>
      <c r="E34" s="147">
        <v>37469.22</v>
      </c>
      <c r="F34" s="147">
        <v>31999.82</v>
      </c>
      <c r="G34" s="148">
        <f t="shared" si="9"/>
        <v>1494497.9000000001</v>
      </c>
    </row>
    <row r="35" spans="1:7" ht="14.45" customHeight="1" x14ac:dyDescent="0.25">
      <c r="A35" s="75" t="s">
        <v>336</v>
      </c>
      <c r="B35" s="147">
        <v>1751306.11</v>
      </c>
      <c r="C35" s="147">
        <v>0</v>
      </c>
      <c r="D35" s="148">
        <f t="shared" si="8"/>
        <v>1751306.11</v>
      </c>
      <c r="E35" s="147">
        <v>13002.97</v>
      </c>
      <c r="F35" s="147">
        <v>13002.97</v>
      </c>
      <c r="G35" s="148">
        <f t="shared" si="9"/>
        <v>1738303.1400000001</v>
      </c>
    </row>
    <row r="36" spans="1:7" ht="14.45" customHeight="1" x14ac:dyDescent="0.25">
      <c r="A36" s="75" t="s">
        <v>337</v>
      </c>
      <c r="B36" s="147">
        <v>13728579.16</v>
      </c>
      <c r="C36" s="147">
        <v>6469596.25</v>
      </c>
      <c r="D36" s="148">
        <f t="shared" si="8"/>
        <v>20198175.41</v>
      </c>
      <c r="E36" s="147">
        <v>7228444.2599999998</v>
      </c>
      <c r="F36" s="147">
        <v>237990.1</v>
      </c>
      <c r="G36" s="148">
        <f t="shared" si="9"/>
        <v>12969731.15</v>
      </c>
    </row>
    <row r="37" spans="1:7" ht="14.45" customHeight="1" x14ac:dyDescent="0.25">
      <c r="A37" s="75" t="s">
        <v>338</v>
      </c>
      <c r="B37" s="147">
        <v>4429447.29</v>
      </c>
      <c r="C37" s="147">
        <v>0</v>
      </c>
      <c r="D37" s="148">
        <f t="shared" si="8"/>
        <v>4429447.29</v>
      </c>
      <c r="E37" s="147">
        <v>748878.83</v>
      </c>
      <c r="F37" s="147">
        <v>531944</v>
      </c>
      <c r="G37" s="148">
        <f t="shared" si="9"/>
        <v>3680568.46</v>
      </c>
    </row>
    <row r="38" spans="1:7" x14ac:dyDescent="0.25">
      <c r="A38" s="74" t="s">
        <v>339</v>
      </c>
      <c r="B38" s="187">
        <f t="shared" ref="B38:G38" si="10">SUM(B39:B47)</f>
        <v>37795745.269999996</v>
      </c>
      <c r="C38" s="187">
        <f t="shared" si="10"/>
        <v>9111039.3699999992</v>
      </c>
      <c r="D38" s="187">
        <f t="shared" si="10"/>
        <v>46906784.639999993</v>
      </c>
      <c r="E38" s="187">
        <f t="shared" si="10"/>
        <v>6962781.1300000008</v>
      </c>
      <c r="F38" s="187">
        <f t="shared" si="10"/>
        <v>6920940.8399999999</v>
      </c>
      <c r="G38" s="187">
        <f t="shared" si="10"/>
        <v>39944003.509999998</v>
      </c>
    </row>
    <row r="39" spans="1:7" x14ac:dyDescent="0.25">
      <c r="A39" s="75" t="s">
        <v>340</v>
      </c>
      <c r="B39" s="147">
        <v>19054262</v>
      </c>
      <c r="C39" s="147">
        <v>906814.63</v>
      </c>
      <c r="D39" s="148">
        <f t="shared" ref="D39:D47" si="11">B39+C39</f>
        <v>19961076.629999999</v>
      </c>
      <c r="E39" s="147">
        <v>4958920.4400000004</v>
      </c>
      <c r="F39" s="147">
        <v>4958920.4400000004</v>
      </c>
      <c r="G39" s="148">
        <f t="shared" ref="G39:G47" si="12">D39-E39</f>
        <v>15002156.189999998</v>
      </c>
    </row>
    <row r="40" spans="1:7" x14ac:dyDescent="0.25">
      <c r="A40" s="75" t="s">
        <v>341</v>
      </c>
      <c r="B40" s="148">
        <v>0</v>
      </c>
      <c r="C40" s="148">
        <v>0</v>
      </c>
      <c r="D40" s="148">
        <f t="shared" si="11"/>
        <v>0</v>
      </c>
      <c r="E40" s="148">
        <v>0</v>
      </c>
      <c r="F40" s="148">
        <v>0</v>
      </c>
      <c r="G40" s="148">
        <f t="shared" si="12"/>
        <v>0</v>
      </c>
    </row>
    <row r="41" spans="1:7" x14ac:dyDescent="0.25">
      <c r="A41" s="75" t="s">
        <v>342</v>
      </c>
      <c r="B41" s="147">
        <v>1085659.5900000001</v>
      </c>
      <c r="C41" s="147">
        <v>0</v>
      </c>
      <c r="D41" s="148">
        <f t="shared" si="11"/>
        <v>1085659.5900000001</v>
      </c>
      <c r="E41" s="147">
        <v>0</v>
      </c>
      <c r="F41" s="147">
        <v>0</v>
      </c>
      <c r="G41" s="148">
        <f t="shared" si="12"/>
        <v>1085659.5900000001</v>
      </c>
    </row>
    <row r="42" spans="1:7" x14ac:dyDescent="0.25">
      <c r="A42" s="75" t="s">
        <v>343</v>
      </c>
      <c r="B42" s="147">
        <v>12113451.1</v>
      </c>
      <c r="C42" s="147">
        <v>7960923.3899999997</v>
      </c>
      <c r="D42" s="148">
        <f t="shared" si="11"/>
        <v>20074374.489999998</v>
      </c>
      <c r="E42" s="147">
        <v>609745.31999999995</v>
      </c>
      <c r="F42" s="147">
        <v>563785.75</v>
      </c>
      <c r="G42" s="148">
        <f t="shared" si="12"/>
        <v>19464629.169999998</v>
      </c>
    </row>
    <row r="43" spans="1:7" x14ac:dyDescent="0.25">
      <c r="A43" s="75" t="s">
        <v>344</v>
      </c>
      <c r="B43" s="147">
        <v>5542372.5800000001</v>
      </c>
      <c r="C43" s="147">
        <v>243301.35</v>
      </c>
      <c r="D43" s="148">
        <f t="shared" si="11"/>
        <v>5785673.9299999997</v>
      </c>
      <c r="E43" s="147">
        <v>1394115.37</v>
      </c>
      <c r="F43" s="147">
        <v>1398234.65</v>
      </c>
      <c r="G43" s="148">
        <f t="shared" si="12"/>
        <v>4391558.5599999996</v>
      </c>
    </row>
    <row r="44" spans="1:7" x14ac:dyDescent="0.25">
      <c r="A44" s="75" t="s">
        <v>345</v>
      </c>
      <c r="B44" s="148">
        <v>0</v>
      </c>
      <c r="C44" s="148">
        <v>0</v>
      </c>
      <c r="D44" s="148">
        <f t="shared" si="11"/>
        <v>0</v>
      </c>
      <c r="E44" s="148">
        <v>0</v>
      </c>
      <c r="F44" s="148">
        <v>0</v>
      </c>
      <c r="G44" s="148">
        <f t="shared" si="12"/>
        <v>0</v>
      </c>
    </row>
    <row r="45" spans="1:7" x14ac:dyDescent="0.25">
      <c r="A45" s="75" t="s">
        <v>346</v>
      </c>
      <c r="B45" s="148">
        <v>0</v>
      </c>
      <c r="C45" s="148">
        <v>0</v>
      </c>
      <c r="D45" s="148">
        <f t="shared" si="11"/>
        <v>0</v>
      </c>
      <c r="E45" s="148">
        <v>0</v>
      </c>
      <c r="F45" s="148">
        <v>0</v>
      </c>
      <c r="G45" s="148">
        <f t="shared" si="12"/>
        <v>0</v>
      </c>
    </row>
    <row r="46" spans="1:7" x14ac:dyDescent="0.25">
      <c r="A46" s="75" t="s">
        <v>347</v>
      </c>
      <c r="B46" s="148">
        <v>0</v>
      </c>
      <c r="C46" s="148">
        <v>0</v>
      </c>
      <c r="D46" s="148">
        <f t="shared" si="11"/>
        <v>0</v>
      </c>
      <c r="E46" s="148">
        <v>0</v>
      </c>
      <c r="F46" s="148">
        <v>0</v>
      </c>
      <c r="G46" s="148">
        <f t="shared" si="12"/>
        <v>0</v>
      </c>
    </row>
    <row r="47" spans="1:7" x14ac:dyDescent="0.25">
      <c r="A47" s="75" t="s">
        <v>348</v>
      </c>
      <c r="B47" s="148">
        <v>0</v>
      </c>
      <c r="C47" s="148">
        <v>0</v>
      </c>
      <c r="D47" s="148">
        <f t="shared" si="11"/>
        <v>0</v>
      </c>
      <c r="E47" s="148">
        <v>0</v>
      </c>
      <c r="F47" s="148">
        <v>0</v>
      </c>
      <c r="G47" s="148">
        <f t="shared" si="12"/>
        <v>0</v>
      </c>
    </row>
    <row r="48" spans="1:7" x14ac:dyDescent="0.25">
      <c r="A48" s="74" t="s">
        <v>349</v>
      </c>
      <c r="B48" s="187">
        <f t="shared" ref="B48:G48" si="13">SUM(B49:B57)</f>
        <v>2191489.88</v>
      </c>
      <c r="C48" s="187">
        <f t="shared" si="13"/>
        <v>19000</v>
      </c>
      <c r="D48" s="187">
        <f t="shared" si="13"/>
        <v>2210489.88</v>
      </c>
      <c r="E48" s="187">
        <f t="shared" si="13"/>
        <v>118183.99</v>
      </c>
      <c r="F48" s="187">
        <f t="shared" si="13"/>
        <v>86183.99</v>
      </c>
      <c r="G48" s="187">
        <f t="shared" si="13"/>
        <v>2092305.89</v>
      </c>
    </row>
    <row r="49" spans="1:7" x14ac:dyDescent="0.25">
      <c r="A49" s="75" t="s">
        <v>350</v>
      </c>
      <c r="B49" s="147">
        <v>1249489.8799999999</v>
      </c>
      <c r="C49" s="147">
        <v>19000</v>
      </c>
      <c r="D49" s="148">
        <f t="shared" ref="D49:D57" si="14">B49+C49</f>
        <v>1268489.8799999999</v>
      </c>
      <c r="E49" s="147">
        <v>87094</v>
      </c>
      <c r="F49" s="147">
        <v>62094</v>
      </c>
      <c r="G49" s="148">
        <f t="shared" ref="G49:G57" si="15">D49-E49</f>
        <v>1181395.8799999999</v>
      </c>
    </row>
    <row r="50" spans="1:7" x14ac:dyDescent="0.25">
      <c r="A50" s="75" t="s">
        <v>351</v>
      </c>
      <c r="B50" s="147">
        <v>20000</v>
      </c>
      <c r="C50" s="147">
        <v>0</v>
      </c>
      <c r="D50" s="148">
        <f t="shared" si="14"/>
        <v>20000</v>
      </c>
      <c r="E50" s="147">
        <v>0</v>
      </c>
      <c r="F50" s="147">
        <v>0</v>
      </c>
      <c r="G50" s="148">
        <f t="shared" si="15"/>
        <v>20000</v>
      </c>
    </row>
    <row r="51" spans="1:7" x14ac:dyDescent="0.25">
      <c r="A51" s="75" t="s">
        <v>352</v>
      </c>
      <c r="B51" s="147">
        <v>50000</v>
      </c>
      <c r="C51" s="147">
        <v>0</v>
      </c>
      <c r="D51" s="148">
        <f t="shared" si="14"/>
        <v>50000</v>
      </c>
      <c r="E51" s="147">
        <v>0</v>
      </c>
      <c r="F51" s="147">
        <v>0</v>
      </c>
      <c r="G51" s="148">
        <f t="shared" si="15"/>
        <v>50000</v>
      </c>
    </row>
    <row r="52" spans="1:7" x14ac:dyDescent="0.25">
      <c r="A52" s="75" t="s">
        <v>353</v>
      </c>
      <c r="B52" s="147">
        <v>45000</v>
      </c>
      <c r="C52" s="147">
        <v>0</v>
      </c>
      <c r="D52" s="148">
        <f t="shared" si="14"/>
        <v>45000</v>
      </c>
      <c r="E52" s="147">
        <v>0</v>
      </c>
      <c r="F52" s="147">
        <v>0</v>
      </c>
      <c r="G52" s="148">
        <f t="shared" si="15"/>
        <v>45000</v>
      </c>
    </row>
    <row r="53" spans="1:7" x14ac:dyDescent="0.25">
      <c r="A53" s="75" t="s">
        <v>354</v>
      </c>
      <c r="B53" s="148">
        <v>0</v>
      </c>
      <c r="C53" s="148">
        <v>0</v>
      </c>
      <c r="D53" s="148">
        <f t="shared" si="14"/>
        <v>0</v>
      </c>
      <c r="E53" s="148">
        <v>0</v>
      </c>
      <c r="F53" s="148">
        <v>0</v>
      </c>
      <c r="G53" s="148">
        <f t="shared" si="15"/>
        <v>0</v>
      </c>
    </row>
    <row r="54" spans="1:7" x14ac:dyDescent="0.25">
      <c r="A54" s="75" t="s">
        <v>355</v>
      </c>
      <c r="B54" s="147">
        <v>796000</v>
      </c>
      <c r="C54" s="147">
        <v>0</v>
      </c>
      <c r="D54" s="148">
        <f t="shared" si="14"/>
        <v>796000</v>
      </c>
      <c r="E54" s="147">
        <v>31089.99</v>
      </c>
      <c r="F54" s="147">
        <v>24089.99</v>
      </c>
      <c r="G54" s="148">
        <f t="shared" si="15"/>
        <v>764910.01</v>
      </c>
    </row>
    <row r="55" spans="1:7" x14ac:dyDescent="0.25">
      <c r="A55" s="75" t="s">
        <v>356</v>
      </c>
      <c r="B55" s="148">
        <v>0</v>
      </c>
      <c r="C55" s="148">
        <v>0</v>
      </c>
      <c r="D55" s="148">
        <f t="shared" si="14"/>
        <v>0</v>
      </c>
      <c r="E55" s="148">
        <v>0</v>
      </c>
      <c r="F55" s="148">
        <v>0</v>
      </c>
      <c r="G55" s="148">
        <f t="shared" si="15"/>
        <v>0</v>
      </c>
    </row>
    <row r="56" spans="1:7" x14ac:dyDescent="0.25">
      <c r="A56" s="75" t="s">
        <v>357</v>
      </c>
      <c r="B56" s="148">
        <v>0</v>
      </c>
      <c r="C56" s="148">
        <v>0</v>
      </c>
      <c r="D56" s="148">
        <f t="shared" si="14"/>
        <v>0</v>
      </c>
      <c r="E56" s="148">
        <v>0</v>
      </c>
      <c r="F56" s="148">
        <v>0</v>
      </c>
      <c r="G56" s="148">
        <f t="shared" si="15"/>
        <v>0</v>
      </c>
    </row>
    <row r="57" spans="1:7" x14ac:dyDescent="0.25">
      <c r="A57" s="75" t="s">
        <v>358</v>
      </c>
      <c r="B57" s="147">
        <v>31000</v>
      </c>
      <c r="C57" s="147">
        <v>0</v>
      </c>
      <c r="D57" s="148">
        <f t="shared" si="14"/>
        <v>31000</v>
      </c>
      <c r="E57" s="147">
        <v>0</v>
      </c>
      <c r="F57" s="147">
        <v>0</v>
      </c>
      <c r="G57" s="148">
        <f t="shared" si="15"/>
        <v>31000</v>
      </c>
    </row>
    <row r="58" spans="1:7" x14ac:dyDescent="0.25">
      <c r="A58" s="74" t="s">
        <v>359</v>
      </c>
      <c r="B58" s="187">
        <f t="shared" ref="B58:G58" si="16">SUM(B59:B61)</f>
        <v>1710592.64</v>
      </c>
      <c r="C58" s="187">
        <f t="shared" si="16"/>
        <v>22608710.77</v>
      </c>
      <c r="D58" s="187">
        <f t="shared" si="16"/>
        <v>24319303.41</v>
      </c>
      <c r="E58" s="187">
        <f t="shared" si="16"/>
        <v>0</v>
      </c>
      <c r="F58" s="187">
        <f t="shared" si="16"/>
        <v>0</v>
      </c>
      <c r="G58" s="187">
        <f t="shared" si="16"/>
        <v>24319303.41</v>
      </c>
    </row>
    <row r="59" spans="1:7" x14ac:dyDescent="0.25">
      <c r="A59" s="75" t="s">
        <v>360</v>
      </c>
      <c r="B59" s="147">
        <v>1710592.64</v>
      </c>
      <c r="C59" s="147">
        <v>22608710.77</v>
      </c>
      <c r="D59" s="148">
        <f t="shared" ref="D59:D61" si="17">B59+C59</f>
        <v>24319303.41</v>
      </c>
      <c r="E59" s="147">
        <v>0</v>
      </c>
      <c r="F59" s="147">
        <v>0</v>
      </c>
      <c r="G59" s="148">
        <f t="shared" ref="G59:G61" si="18">D59-E59</f>
        <v>24319303.41</v>
      </c>
    </row>
    <row r="60" spans="1:7" x14ac:dyDescent="0.25">
      <c r="A60" s="75" t="s">
        <v>361</v>
      </c>
      <c r="B60" s="148">
        <v>0</v>
      </c>
      <c r="C60" s="148">
        <v>0</v>
      </c>
      <c r="D60" s="148">
        <f t="shared" si="17"/>
        <v>0</v>
      </c>
      <c r="E60" s="148">
        <v>0</v>
      </c>
      <c r="F60" s="148">
        <v>0</v>
      </c>
      <c r="G60" s="148">
        <f t="shared" si="18"/>
        <v>0</v>
      </c>
    </row>
    <row r="61" spans="1:7" x14ac:dyDescent="0.25">
      <c r="A61" s="75" t="s">
        <v>362</v>
      </c>
      <c r="B61" s="148">
        <v>0</v>
      </c>
      <c r="C61" s="148">
        <v>0</v>
      </c>
      <c r="D61" s="148">
        <f t="shared" si="17"/>
        <v>0</v>
      </c>
      <c r="E61" s="148">
        <v>0</v>
      </c>
      <c r="F61" s="148">
        <v>0</v>
      </c>
      <c r="G61" s="148">
        <f t="shared" si="18"/>
        <v>0</v>
      </c>
    </row>
    <row r="62" spans="1:7" x14ac:dyDescent="0.25">
      <c r="A62" s="74" t="s">
        <v>363</v>
      </c>
      <c r="B62" s="187">
        <f t="shared" ref="B62:G62" si="19">SUM(B63:B67,B69:B70)</f>
        <v>0</v>
      </c>
      <c r="C62" s="187">
        <f t="shared" si="19"/>
        <v>0</v>
      </c>
      <c r="D62" s="187">
        <f t="shared" si="19"/>
        <v>0</v>
      </c>
      <c r="E62" s="187">
        <f t="shared" si="19"/>
        <v>0</v>
      </c>
      <c r="F62" s="187">
        <f t="shared" si="19"/>
        <v>0</v>
      </c>
      <c r="G62" s="187">
        <f t="shared" si="19"/>
        <v>0</v>
      </c>
    </row>
    <row r="63" spans="1:7" x14ac:dyDescent="0.25">
      <c r="A63" s="75" t="s">
        <v>364</v>
      </c>
      <c r="B63" s="188">
        <v>0</v>
      </c>
      <c r="C63" s="188">
        <v>0</v>
      </c>
      <c r="D63" s="188">
        <v>0</v>
      </c>
      <c r="E63" s="188">
        <v>0</v>
      </c>
      <c r="F63" s="188">
        <v>0</v>
      </c>
      <c r="G63" s="188">
        <f>D63-E63</f>
        <v>0</v>
      </c>
    </row>
    <row r="64" spans="1:7" x14ac:dyDescent="0.25">
      <c r="A64" s="75" t="s">
        <v>365</v>
      </c>
      <c r="B64" s="188">
        <v>0</v>
      </c>
      <c r="C64" s="188">
        <v>0</v>
      </c>
      <c r="D64" s="188">
        <v>0</v>
      </c>
      <c r="E64" s="188">
        <v>0</v>
      </c>
      <c r="F64" s="188">
        <v>0</v>
      </c>
      <c r="G64" s="188">
        <f t="shared" ref="G64:G70" si="20">D64-E64</f>
        <v>0</v>
      </c>
    </row>
    <row r="65" spans="1:7" x14ac:dyDescent="0.25">
      <c r="A65" s="75" t="s">
        <v>366</v>
      </c>
      <c r="B65" s="188">
        <v>0</v>
      </c>
      <c r="C65" s="188">
        <v>0</v>
      </c>
      <c r="D65" s="188">
        <v>0</v>
      </c>
      <c r="E65" s="188">
        <v>0</v>
      </c>
      <c r="F65" s="188">
        <v>0</v>
      </c>
      <c r="G65" s="188">
        <f t="shared" si="20"/>
        <v>0</v>
      </c>
    </row>
    <row r="66" spans="1:7" x14ac:dyDescent="0.25">
      <c r="A66" s="75" t="s">
        <v>367</v>
      </c>
      <c r="B66" s="188">
        <v>0</v>
      </c>
      <c r="C66" s="188">
        <v>0</v>
      </c>
      <c r="D66" s="188">
        <v>0</v>
      </c>
      <c r="E66" s="188">
        <v>0</v>
      </c>
      <c r="F66" s="188">
        <v>0</v>
      </c>
      <c r="G66" s="188">
        <f t="shared" si="20"/>
        <v>0</v>
      </c>
    </row>
    <row r="67" spans="1:7" x14ac:dyDescent="0.25">
      <c r="A67" s="75" t="s">
        <v>368</v>
      </c>
      <c r="B67" s="188">
        <v>0</v>
      </c>
      <c r="C67" s="188">
        <v>0</v>
      </c>
      <c r="D67" s="188">
        <v>0</v>
      </c>
      <c r="E67" s="188">
        <v>0</v>
      </c>
      <c r="F67" s="188">
        <v>0</v>
      </c>
      <c r="G67" s="188">
        <f t="shared" si="20"/>
        <v>0</v>
      </c>
    </row>
    <row r="68" spans="1:7" x14ac:dyDescent="0.25">
      <c r="A68" s="75" t="s">
        <v>369</v>
      </c>
      <c r="B68" s="188">
        <v>0</v>
      </c>
      <c r="C68" s="188">
        <v>0</v>
      </c>
      <c r="D68" s="188">
        <v>0</v>
      </c>
      <c r="E68" s="188">
        <v>0</v>
      </c>
      <c r="F68" s="188">
        <v>0</v>
      </c>
      <c r="G68" s="188">
        <f t="shared" si="20"/>
        <v>0</v>
      </c>
    </row>
    <row r="69" spans="1:7" x14ac:dyDescent="0.25">
      <c r="A69" s="75" t="s">
        <v>370</v>
      </c>
      <c r="B69" s="188">
        <v>0</v>
      </c>
      <c r="C69" s="188">
        <v>0</v>
      </c>
      <c r="D69" s="188">
        <v>0</v>
      </c>
      <c r="E69" s="188">
        <v>0</v>
      </c>
      <c r="F69" s="188">
        <v>0</v>
      </c>
      <c r="G69" s="188">
        <f t="shared" si="20"/>
        <v>0</v>
      </c>
    </row>
    <row r="70" spans="1:7" x14ac:dyDescent="0.25">
      <c r="A70" s="75" t="s">
        <v>371</v>
      </c>
      <c r="B70" s="188">
        <v>0</v>
      </c>
      <c r="C70" s="188">
        <v>0</v>
      </c>
      <c r="D70" s="188">
        <v>0</v>
      </c>
      <c r="E70" s="188">
        <v>0</v>
      </c>
      <c r="F70" s="188">
        <v>0</v>
      </c>
      <c r="G70" s="188">
        <f t="shared" si="20"/>
        <v>0</v>
      </c>
    </row>
    <row r="71" spans="1:7" x14ac:dyDescent="0.25">
      <c r="A71" s="74" t="s">
        <v>372</v>
      </c>
      <c r="B71" s="187">
        <f t="shared" ref="B71:G71" si="21">SUM(B72:B74)</f>
        <v>0</v>
      </c>
      <c r="C71" s="187">
        <f t="shared" si="21"/>
        <v>0</v>
      </c>
      <c r="D71" s="187">
        <f t="shared" si="21"/>
        <v>0</v>
      </c>
      <c r="E71" s="187">
        <f t="shared" si="21"/>
        <v>0</v>
      </c>
      <c r="F71" s="187">
        <f t="shared" si="21"/>
        <v>0</v>
      </c>
      <c r="G71" s="187">
        <f t="shared" si="21"/>
        <v>0</v>
      </c>
    </row>
    <row r="72" spans="1:7" x14ac:dyDescent="0.25">
      <c r="A72" s="75" t="s">
        <v>373</v>
      </c>
      <c r="B72" s="188">
        <v>0</v>
      </c>
      <c r="C72" s="188">
        <v>0</v>
      </c>
      <c r="D72" s="188">
        <v>0</v>
      </c>
      <c r="E72" s="188">
        <v>0</v>
      </c>
      <c r="F72" s="188">
        <v>0</v>
      </c>
      <c r="G72" s="188">
        <f>D72-E72</f>
        <v>0</v>
      </c>
    </row>
    <row r="73" spans="1:7" x14ac:dyDescent="0.25">
      <c r="A73" s="75" t="s">
        <v>374</v>
      </c>
      <c r="B73" s="188">
        <v>0</v>
      </c>
      <c r="C73" s="188">
        <v>0</v>
      </c>
      <c r="D73" s="188">
        <v>0</v>
      </c>
      <c r="E73" s="188">
        <v>0</v>
      </c>
      <c r="F73" s="188">
        <v>0</v>
      </c>
      <c r="G73" s="188">
        <f t="shared" ref="G73:G74" si="22">D73-E73</f>
        <v>0</v>
      </c>
    </row>
    <row r="74" spans="1:7" x14ac:dyDescent="0.25">
      <c r="A74" s="75" t="s">
        <v>375</v>
      </c>
      <c r="B74" s="188">
        <v>0</v>
      </c>
      <c r="C74" s="188">
        <v>0</v>
      </c>
      <c r="D74" s="188">
        <v>0</v>
      </c>
      <c r="E74" s="188">
        <v>0</v>
      </c>
      <c r="F74" s="188">
        <v>0</v>
      </c>
      <c r="G74" s="188">
        <f t="shared" si="22"/>
        <v>0</v>
      </c>
    </row>
    <row r="75" spans="1:7" x14ac:dyDescent="0.25">
      <c r="A75" s="74" t="s">
        <v>376</v>
      </c>
      <c r="B75" s="187">
        <f t="shared" ref="B75:G75" si="23">SUM(B76:B82)</f>
        <v>0</v>
      </c>
      <c r="C75" s="187">
        <f t="shared" si="23"/>
        <v>0</v>
      </c>
      <c r="D75" s="187">
        <f t="shared" si="23"/>
        <v>0</v>
      </c>
      <c r="E75" s="187">
        <f t="shared" si="23"/>
        <v>0</v>
      </c>
      <c r="F75" s="187">
        <f t="shared" si="23"/>
        <v>0</v>
      </c>
      <c r="G75" s="187">
        <f t="shared" si="23"/>
        <v>0</v>
      </c>
    </row>
    <row r="76" spans="1:7" x14ac:dyDescent="0.25">
      <c r="A76" s="75" t="s">
        <v>377</v>
      </c>
      <c r="B76" s="188">
        <v>0</v>
      </c>
      <c r="C76" s="188">
        <v>0</v>
      </c>
      <c r="D76" s="188">
        <v>0</v>
      </c>
      <c r="E76" s="188">
        <v>0</v>
      </c>
      <c r="F76" s="188">
        <v>0</v>
      </c>
      <c r="G76" s="188">
        <f>D76-E76</f>
        <v>0</v>
      </c>
    </row>
    <row r="77" spans="1:7" x14ac:dyDescent="0.25">
      <c r="A77" s="75" t="s">
        <v>378</v>
      </c>
      <c r="B77" s="188">
        <v>0</v>
      </c>
      <c r="C77" s="188">
        <v>0</v>
      </c>
      <c r="D77" s="188">
        <v>0</v>
      </c>
      <c r="E77" s="188">
        <v>0</v>
      </c>
      <c r="F77" s="188">
        <v>0</v>
      </c>
      <c r="G77" s="188">
        <f t="shared" ref="G77:G82" si="24">D77-E77</f>
        <v>0</v>
      </c>
    </row>
    <row r="78" spans="1:7" x14ac:dyDescent="0.25">
      <c r="A78" s="75" t="s">
        <v>379</v>
      </c>
      <c r="B78" s="188">
        <v>0</v>
      </c>
      <c r="C78" s="188">
        <v>0</v>
      </c>
      <c r="D78" s="188">
        <v>0</v>
      </c>
      <c r="E78" s="188">
        <v>0</v>
      </c>
      <c r="F78" s="188">
        <v>0</v>
      </c>
      <c r="G78" s="188">
        <f t="shared" si="24"/>
        <v>0</v>
      </c>
    </row>
    <row r="79" spans="1:7" x14ac:dyDescent="0.25">
      <c r="A79" s="75" t="s">
        <v>380</v>
      </c>
      <c r="B79" s="188">
        <v>0</v>
      </c>
      <c r="C79" s="188">
        <v>0</v>
      </c>
      <c r="D79" s="188">
        <v>0</v>
      </c>
      <c r="E79" s="188">
        <v>0</v>
      </c>
      <c r="F79" s="188">
        <v>0</v>
      </c>
      <c r="G79" s="188">
        <f t="shared" si="24"/>
        <v>0</v>
      </c>
    </row>
    <row r="80" spans="1:7" x14ac:dyDescent="0.25">
      <c r="A80" s="75" t="s">
        <v>381</v>
      </c>
      <c r="B80" s="188">
        <v>0</v>
      </c>
      <c r="C80" s="188">
        <v>0</v>
      </c>
      <c r="D80" s="188">
        <v>0</v>
      </c>
      <c r="E80" s="188">
        <v>0</v>
      </c>
      <c r="F80" s="188">
        <v>0</v>
      </c>
      <c r="G80" s="188">
        <f t="shared" si="24"/>
        <v>0</v>
      </c>
    </row>
    <row r="81" spans="1:7" x14ac:dyDescent="0.25">
      <c r="A81" s="75" t="s">
        <v>382</v>
      </c>
      <c r="B81" s="188">
        <v>0</v>
      </c>
      <c r="C81" s="188">
        <v>0</v>
      </c>
      <c r="D81" s="188">
        <v>0</v>
      </c>
      <c r="E81" s="188">
        <v>0</v>
      </c>
      <c r="F81" s="188">
        <v>0</v>
      </c>
      <c r="G81" s="188">
        <f t="shared" si="24"/>
        <v>0</v>
      </c>
    </row>
    <row r="82" spans="1:7" x14ac:dyDescent="0.25">
      <c r="A82" s="75" t="s">
        <v>383</v>
      </c>
      <c r="B82" s="188">
        <v>0</v>
      </c>
      <c r="C82" s="188">
        <v>0</v>
      </c>
      <c r="D82" s="188">
        <v>0</v>
      </c>
      <c r="E82" s="188">
        <v>0</v>
      </c>
      <c r="F82" s="188">
        <v>0</v>
      </c>
      <c r="G82" s="188">
        <f t="shared" si="24"/>
        <v>0</v>
      </c>
    </row>
    <row r="83" spans="1:7" x14ac:dyDescent="0.25">
      <c r="A83" s="76"/>
      <c r="B83" s="188"/>
      <c r="C83" s="188"/>
      <c r="D83" s="188"/>
      <c r="E83" s="188"/>
      <c r="F83" s="188"/>
      <c r="G83" s="188"/>
    </row>
    <row r="84" spans="1:7" x14ac:dyDescent="0.25">
      <c r="A84" s="23" t="s">
        <v>384</v>
      </c>
      <c r="B84" s="187">
        <f t="shared" ref="B84:G84" si="25">SUM(B85,B93,B103,B113,B123,B133,B137,B146,B150)</f>
        <v>76832757.550000012</v>
      </c>
      <c r="C84" s="187">
        <f t="shared" si="25"/>
        <v>18258087.370000001</v>
      </c>
      <c r="D84" s="187">
        <f t="shared" si="25"/>
        <v>95090844.920000017</v>
      </c>
      <c r="E84" s="187">
        <f t="shared" si="25"/>
        <v>16583241.68</v>
      </c>
      <c r="F84" s="187">
        <f t="shared" si="25"/>
        <v>16583241.68</v>
      </c>
      <c r="G84" s="187">
        <f t="shared" si="25"/>
        <v>78507603.24000001</v>
      </c>
    </row>
    <row r="85" spans="1:7" x14ac:dyDescent="0.25">
      <c r="A85" s="74" t="s">
        <v>311</v>
      </c>
      <c r="B85" s="187">
        <f t="shared" ref="B85:G85" si="26">SUM(B86:B92)</f>
        <v>46886418.390000008</v>
      </c>
      <c r="C85" s="187">
        <f t="shared" si="26"/>
        <v>0</v>
      </c>
      <c r="D85" s="187">
        <f t="shared" si="26"/>
        <v>46886418.390000008</v>
      </c>
      <c r="E85" s="187">
        <f t="shared" si="26"/>
        <v>9023058.9100000001</v>
      </c>
      <c r="F85" s="187">
        <f t="shared" si="26"/>
        <v>9023058.9100000001</v>
      </c>
      <c r="G85" s="187">
        <f t="shared" si="26"/>
        <v>37863359.480000004</v>
      </c>
    </row>
    <row r="86" spans="1:7" x14ac:dyDescent="0.25">
      <c r="A86" s="75" t="s">
        <v>312</v>
      </c>
      <c r="B86" s="147">
        <v>37357912.640000001</v>
      </c>
      <c r="C86" s="147">
        <v>0</v>
      </c>
      <c r="D86" s="148">
        <f t="shared" ref="D86:D92" si="27">B86+C86</f>
        <v>37357912.640000001</v>
      </c>
      <c r="E86" s="147">
        <v>8148593.4500000002</v>
      </c>
      <c r="F86" s="147">
        <v>8148593.4500000002</v>
      </c>
      <c r="G86" s="148">
        <f t="shared" ref="G86:G92" si="28">D86-E86</f>
        <v>29209319.190000001</v>
      </c>
    </row>
    <row r="87" spans="1:7" x14ac:dyDescent="0.25">
      <c r="A87" s="75" t="s">
        <v>313</v>
      </c>
      <c r="B87" s="148">
        <v>0</v>
      </c>
      <c r="C87" s="148">
        <v>0</v>
      </c>
      <c r="D87" s="148">
        <f t="shared" si="27"/>
        <v>0</v>
      </c>
      <c r="E87" s="148">
        <v>0</v>
      </c>
      <c r="F87" s="148">
        <v>0</v>
      </c>
      <c r="G87" s="148">
        <f t="shared" si="28"/>
        <v>0</v>
      </c>
    </row>
    <row r="88" spans="1:7" x14ac:dyDescent="0.25">
      <c r="A88" s="75" t="s">
        <v>314</v>
      </c>
      <c r="B88" s="147">
        <v>5419872.7300000004</v>
      </c>
      <c r="C88" s="147">
        <v>0</v>
      </c>
      <c r="D88" s="148">
        <f t="shared" si="27"/>
        <v>5419872.7300000004</v>
      </c>
      <c r="E88" s="147">
        <v>99464.54</v>
      </c>
      <c r="F88" s="147">
        <v>99464.54</v>
      </c>
      <c r="G88" s="148">
        <f t="shared" si="28"/>
        <v>5320408.1900000004</v>
      </c>
    </row>
    <row r="89" spans="1:7" x14ac:dyDescent="0.25">
      <c r="A89" s="75" t="s">
        <v>315</v>
      </c>
      <c r="B89" s="147">
        <v>640000</v>
      </c>
      <c r="C89" s="147">
        <v>0</v>
      </c>
      <c r="D89" s="148">
        <f t="shared" si="27"/>
        <v>640000</v>
      </c>
      <c r="E89" s="147">
        <v>0</v>
      </c>
      <c r="F89" s="147">
        <v>0</v>
      </c>
      <c r="G89" s="148">
        <f t="shared" si="28"/>
        <v>640000</v>
      </c>
    </row>
    <row r="90" spans="1:7" x14ac:dyDescent="0.25">
      <c r="A90" s="75" t="s">
        <v>316</v>
      </c>
      <c r="B90" s="147">
        <v>3468633.02</v>
      </c>
      <c r="C90" s="147">
        <v>0</v>
      </c>
      <c r="D90" s="148">
        <f t="shared" si="27"/>
        <v>3468633.02</v>
      </c>
      <c r="E90" s="147">
        <v>775000.92</v>
      </c>
      <c r="F90" s="147">
        <v>775000.92</v>
      </c>
      <c r="G90" s="148">
        <f t="shared" si="28"/>
        <v>2693632.1</v>
      </c>
    </row>
    <row r="91" spans="1:7" x14ac:dyDescent="0.25">
      <c r="A91" s="75" t="s">
        <v>317</v>
      </c>
      <c r="B91" s="148">
        <v>0</v>
      </c>
      <c r="C91" s="148">
        <v>0</v>
      </c>
      <c r="D91" s="148">
        <f t="shared" si="27"/>
        <v>0</v>
      </c>
      <c r="E91" s="148">
        <v>0</v>
      </c>
      <c r="F91" s="148">
        <v>0</v>
      </c>
      <c r="G91" s="148">
        <f t="shared" si="28"/>
        <v>0</v>
      </c>
    </row>
    <row r="92" spans="1:7" x14ac:dyDescent="0.25">
      <c r="A92" s="75" t="s">
        <v>318</v>
      </c>
      <c r="B92" s="148">
        <v>0</v>
      </c>
      <c r="C92" s="148">
        <v>0</v>
      </c>
      <c r="D92" s="148">
        <f t="shared" si="27"/>
        <v>0</v>
      </c>
      <c r="E92" s="148">
        <v>0</v>
      </c>
      <c r="F92" s="148">
        <v>0</v>
      </c>
      <c r="G92" s="148">
        <f t="shared" si="28"/>
        <v>0</v>
      </c>
    </row>
    <row r="93" spans="1:7" x14ac:dyDescent="0.25">
      <c r="A93" s="74" t="s">
        <v>319</v>
      </c>
      <c r="B93" s="187">
        <f t="shared" ref="B93:G93" si="29">SUM(B94:B102)</f>
        <v>3327775.87</v>
      </c>
      <c r="C93" s="187">
        <f t="shared" si="29"/>
        <v>362520.47</v>
      </c>
      <c r="D93" s="187">
        <f t="shared" si="29"/>
        <v>3690296.3400000003</v>
      </c>
      <c r="E93" s="187">
        <f t="shared" si="29"/>
        <v>750511.45</v>
      </c>
      <c r="F93" s="187">
        <f t="shared" si="29"/>
        <v>750511.45</v>
      </c>
      <c r="G93" s="187">
        <f t="shared" si="29"/>
        <v>2939784.89</v>
      </c>
    </row>
    <row r="94" spans="1:7" x14ac:dyDescent="0.25">
      <c r="A94" s="75" t="s">
        <v>320</v>
      </c>
      <c r="B94" s="148">
        <v>0</v>
      </c>
      <c r="C94" s="148">
        <v>0</v>
      </c>
      <c r="D94" s="148">
        <f t="shared" ref="D94:D102" si="30">B94+C94</f>
        <v>0</v>
      </c>
      <c r="E94" s="148">
        <v>0</v>
      </c>
      <c r="F94" s="148">
        <v>0</v>
      </c>
      <c r="G94" s="148">
        <f t="shared" ref="G94:G102" si="31">D94-E94</f>
        <v>0</v>
      </c>
    </row>
    <row r="95" spans="1:7" x14ac:dyDescent="0.25">
      <c r="A95" s="75" t="s">
        <v>321</v>
      </c>
      <c r="B95" s="148">
        <v>0</v>
      </c>
      <c r="C95" s="148">
        <v>0</v>
      </c>
      <c r="D95" s="148">
        <f t="shared" si="30"/>
        <v>0</v>
      </c>
      <c r="E95" s="148">
        <v>0</v>
      </c>
      <c r="F95" s="148">
        <v>0</v>
      </c>
      <c r="G95" s="148">
        <f t="shared" si="31"/>
        <v>0</v>
      </c>
    </row>
    <row r="96" spans="1:7" x14ac:dyDescent="0.25">
      <c r="A96" s="75" t="s">
        <v>322</v>
      </c>
      <c r="B96" s="148">
        <v>0</v>
      </c>
      <c r="C96" s="148">
        <v>0</v>
      </c>
      <c r="D96" s="148">
        <f t="shared" si="30"/>
        <v>0</v>
      </c>
      <c r="E96" s="148">
        <v>0</v>
      </c>
      <c r="F96" s="148">
        <v>0</v>
      </c>
      <c r="G96" s="148">
        <f t="shared" si="31"/>
        <v>0</v>
      </c>
    </row>
    <row r="97" spans="1:7" x14ac:dyDescent="0.25">
      <c r="A97" s="75" t="s">
        <v>323</v>
      </c>
      <c r="B97" s="148">
        <v>0</v>
      </c>
      <c r="C97" s="148">
        <v>0</v>
      </c>
      <c r="D97" s="148">
        <f t="shared" si="30"/>
        <v>0</v>
      </c>
      <c r="E97" s="148">
        <v>0</v>
      </c>
      <c r="F97" s="148">
        <v>0</v>
      </c>
      <c r="G97" s="148">
        <f t="shared" si="31"/>
        <v>0</v>
      </c>
    </row>
    <row r="98" spans="1:7" x14ac:dyDescent="0.25">
      <c r="A98" s="77" t="s">
        <v>324</v>
      </c>
      <c r="B98" s="148">
        <v>0</v>
      </c>
      <c r="C98" s="148">
        <v>0</v>
      </c>
      <c r="D98" s="148">
        <f t="shared" si="30"/>
        <v>0</v>
      </c>
      <c r="E98" s="148">
        <v>0</v>
      </c>
      <c r="F98" s="148">
        <v>0</v>
      </c>
      <c r="G98" s="148">
        <f t="shared" si="31"/>
        <v>0</v>
      </c>
    </row>
    <row r="99" spans="1:7" x14ac:dyDescent="0.25">
      <c r="A99" s="75" t="s">
        <v>325</v>
      </c>
      <c r="B99" s="147">
        <v>3087479.43</v>
      </c>
      <c r="C99" s="147">
        <v>362520.47</v>
      </c>
      <c r="D99" s="148">
        <f t="shared" si="30"/>
        <v>3449999.9000000004</v>
      </c>
      <c r="E99" s="147">
        <v>705963.49</v>
      </c>
      <c r="F99" s="147">
        <v>705963.49</v>
      </c>
      <c r="G99" s="148">
        <f t="shared" si="31"/>
        <v>2744036.41</v>
      </c>
    </row>
    <row r="100" spans="1:7" x14ac:dyDescent="0.25">
      <c r="A100" s="75" t="s">
        <v>326</v>
      </c>
      <c r="B100" s="148">
        <v>0</v>
      </c>
      <c r="C100" s="148">
        <v>0</v>
      </c>
      <c r="D100" s="148">
        <f t="shared" si="30"/>
        <v>0</v>
      </c>
      <c r="E100" s="148">
        <v>0</v>
      </c>
      <c r="F100" s="148">
        <v>0</v>
      </c>
      <c r="G100" s="148">
        <f t="shared" si="31"/>
        <v>0</v>
      </c>
    </row>
    <row r="101" spans="1:7" x14ac:dyDescent="0.25">
      <c r="A101" s="75" t="s">
        <v>327</v>
      </c>
      <c r="B101" s="147">
        <v>30000</v>
      </c>
      <c r="C101" s="147">
        <v>0</v>
      </c>
      <c r="D101" s="148">
        <f t="shared" si="30"/>
        <v>30000</v>
      </c>
      <c r="E101" s="147">
        <v>0</v>
      </c>
      <c r="F101" s="147">
        <v>0</v>
      </c>
      <c r="G101" s="148">
        <f t="shared" si="31"/>
        <v>30000</v>
      </c>
    </row>
    <row r="102" spans="1:7" x14ac:dyDescent="0.25">
      <c r="A102" s="75" t="s">
        <v>328</v>
      </c>
      <c r="B102" s="147">
        <v>210296.44</v>
      </c>
      <c r="C102" s="147">
        <v>0</v>
      </c>
      <c r="D102" s="148">
        <f t="shared" si="30"/>
        <v>210296.44</v>
      </c>
      <c r="E102" s="147">
        <v>44547.96</v>
      </c>
      <c r="F102" s="147">
        <v>44547.96</v>
      </c>
      <c r="G102" s="148">
        <f t="shared" si="31"/>
        <v>165748.48000000001</v>
      </c>
    </row>
    <row r="103" spans="1:7" x14ac:dyDescent="0.25">
      <c r="A103" s="74" t="s">
        <v>329</v>
      </c>
      <c r="B103" s="187">
        <f t="shared" ref="B103:G103" si="32">SUM(B104:B112)</f>
        <v>1905000</v>
      </c>
      <c r="C103" s="187">
        <f t="shared" si="32"/>
        <v>0</v>
      </c>
      <c r="D103" s="187">
        <f t="shared" si="32"/>
        <v>1905000</v>
      </c>
      <c r="E103" s="187">
        <f t="shared" si="32"/>
        <v>247340.27000000002</v>
      </c>
      <c r="F103" s="187">
        <f t="shared" si="32"/>
        <v>247340.27000000002</v>
      </c>
      <c r="G103" s="187">
        <f t="shared" si="32"/>
        <v>1657659.73</v>
      </c>
    </row>
    <row r="104" spans="1:7" x14ac:dyDescent="0.25">
      <c r="A104" s="75" t="s">
        <v>330</v>
      </c>
      <c r="B104" s="147">
        <v>1500000</v>
      </c>
      <c r="C104" s="147">
        <v>0</v>
      </c>
      <c r="D104" s="148">
        <f t="shared" ref="D104:D112" si="33">B104+C104</f>
        <v>1500000</v>
      </c>
      <c r="E104" s="147">
        <v>237084.91</v>
      </c>
      <c r="F104" s="147">
        <v>237084.91</v>
      </c>
      <c r="G104" s="148">
        <f t="shared" ref="G104:G112" si="34">D104-E104</f>
        <v>1262915.0900000001</v>
      </c>
    </row>
    <row r="105" spans="1:7" x14ac:dyDescent="0.25">
      <c r="A105" s="75" t="s">
        <v>331</v>
      </c>
      <c r="B105" s="148">
        <v>0</v>
      </c>
      <c r="C105" s="148">
        <v>0</v>
      </c>
      <c r="D105" s="148">
        <f t="shared" si="33"/>
        <v>0</v>
      </c>
      <c r="E105" s="148">
        <v>0</v>
      </c>
      <c r="F105" s="148">
        <v>0</v>
      </c>
      <c r="G105" s="148">
        <f t="shared" si="34"/>
        <v>0</v>
      </c>
    </row>
    <row r="106" spans="1:7" x14ac:dyDescent="0.25">
      <c r="A106" s="75" t="s">
        <v>332</v>
      </c>
      <c r="B106" s="148">
        <v>0</v>
      </c>
      <c r="C106" s="148">
        <v>0</v>
      </c>
      <c r="D106" s="148">
        <f t="shared" si="33"/>
        <v>0</v>
      </c>
      <c r="E106" s="148">
        <v>0</v>
      </c>
      <c r="F106" s="148">
        <v>0</v>
      </c>
      <c r="G106" s="148">
        <f t="shared" si="34"/>
        <v>0</v>
      </c>
    </row>
    <row r="107" spans="1:7" x14ac:dyDescent="0.25">
      <c r="A107" s="75" t="s">
        <v>333</v>
      </c>
      <c r="B107" s="148">
        <v>0</v>
      </c>
      <c r="C107" s="148">
        <v>0</v>
      </c>
      <c r="D107" s="148">
        <f t="shared" si="33"/>
        <v>0</v>
      </c>
      <c r="E107" s="148">
        <v>0</v>
      </c>
      <c r="F107" s="148">
        <v>0</v>
      </c>
      <c r="G107" s="148">
        <f t="shared" si="34"/>
        <v>0</v>
      </c>
    </row>
    <row r="108" spans="1:7" x14ac:dyDescent="0.25">
      <c r="A108" s="75" t="s">
        <v>334</v>
      </c>
      <c r="B108" s="147">
        <v>405000</v>
      </c>
      <c r="C108" s="147">
        <v>0</v>
      </c>
      <c r="D108" s="148">
        <f t="shared" si="33"/>
        <v>405000</v>
      </c>
      <c r="E108" s="147">
        <v>10255.36</v>
      </c>
      <c r="F108" s="147">
        <v>10255.36</v>
      </c>
      <c r="G108" s="148">
        <f t="shared" si="34"/>
        <v>394744.64</v>
      </c>
    </row>
    <row r="109" spans="1:7" x14ac:dyDescent="0.25">
      <c r="A109" s="75" t="s">
        <v>335</v>
      </c>
      <c r="B109" s="148">
        <v>0</v>
      </c>
      <c r="C109" s="148">
        <v>0</v>
      </c>
      <c r="D109" s="148">
        <f t="shared" si="33"/>
        <v>0</v>
      </c>
      <c r="E109" s="148">
        <v>0</v>
      </c>
      <c r="F109" s="148">
        <v>0</v>
      </c>
      <c r="G109" s="148">
        <f t="shared" si="34"/>
        <v>0</v>
      </c>
    </row>
    <row r="110" spans="1:7" x14ac:dyDescent="0.25">
      <c r="A110" s="75" t="s">
        <v>336</v>
      </c>
      <c r="B110" s="148">
        <v>0</v>
      </c>
      <c r="C110" s="148">
        <v>0</v>
      </c>
      <c r="D110" s="148">
        <f t="shared" si="33"/>
        <v>0</v>
      </c>
      <c r="E110" s="148">
        <v>0</v>
      </c>
      <c r="F110" s="148">
        <v>0</v>
      </c>
      <c r="G110" s="148">
        <f t="shared" si="34"/>
        <v>0</v>
      </c>
    </row>
    <row r="111" spans="1:7" x14ac:dyDescent="0.25">
      <c r="A111" s="75" t="s">
        <v>337</v>
      </c>
      <c r="B111" s="148">
        <v>0</v>
      </c>
      <c r="C111" s="148">
        <v>0</v>
      </c>
      <c r="D111" s="148">
        <f t="shared" si="33"/>
        <v>0</v>
      </c>
      <c r="E111" s="148">
        <v>0</v>
      </c>
      <c r="F111" s="148">
        <v>0</v>
      </c>
      <c r="G111" s="148">
        <f t="shared" si="34"/>
        <v>0</v>
      </c>
    </row>
    <row r="112" spans="1:7" x14ac:dyDescent="0.25">
      <c r="A112" s="75" t="s">
        <v>338</v>
      </c>
      <c r="B112" s="148">
        <v>0</v>
      </c>
      <c r="C112" s="148">
        <v>0</v>
      </c>
      <c r="D112" s="148">
        <f t="shared" si="33"/>
        <v>0</v>
      </c>
      <c r="E112" s="148">
        <v>0</v>
      </c>
      <c r="F112" s="148">
        <v>0</v>
      </c>
      <c r="G112" s="148">
        <f t="shared" si="34"/>
        <v>0</v>
      </c>
    </row>
    <row r="113" spans="1:7" x14ac:dyDescent="0.25">
      <c r="A113" s="74" t="s">
        <v>339</v>
      </c>
      <c r="B113" s="187">
        <f t="shared" ref="B113:G113" si="35">SUM(B114:B122)</f>
        <v>0</v>
      </c>
      <c r="C113" s="187">
        <f t="shared" si="35"/>
        <v>2307416</v>
      </c>
      <c r="D113" s="187">
        <f t="shared" si="35"/>
        <v>2307416</v>
      </c>
      <c r="E113" s="187">
        <f t="shared" si="35"/>
        <v>0</v>
      </c>
      <c r="F113" s="187">
        <f t="shared" si="35"/>
        <v>0</v>
      </c>
      <c r="G113" s="187">
        <f t="shared" si="35"/>
        <v>2307416</v>
      </c>
    </row>
    <row r="114" spans="1:7" x14ac:dyDescent="0.25">
      <c r="A114" s="75" t="s">
        <v>340</v>
      </c>
      <c r="B114" s="148">
        <v>0</v>
      </c>
      <c r="C114" s="148">
        <v>0</v>
      </c>
      <c r="D114" s="148">
        <f t="shared" ref="D114:D122" si="36">B114+C114</f>
        <v>0</v>
      </c>
      <c r="E114" s="148">
        <v>0</v>
      </c>
      <c r="F114" s="148">
        <v>0</v>
      </c>
      <c r="G114" s="148">
        <f t="shared" ref="G114:G122" si="37">D114-E114</f>
        <v>0</v>
      </c>
    </row>
    <row r="115" spans="1:7" x14ac:dyDescent="0.25">
      <c r="A115" s="75" t="s">
        <v>341</v>
      </c>
      <c r="B115" s="148">
        <v>0</v>
      </c>
      <c r="C115" s="148">
        <v>0</v>
      </c>
      <c r="D115" s="148">
        <f t="shared" si="36"/>
        <v>0</v>
      </c>
      <c r="E115" s="148">
        <v>0</v>
      </c>
      <c r="F115" s="148">
        <v>0</v>
      </c>
      <c r="G115" s="148">
        <f t="shared" si="37"/>
        <v>0</v>
      </c>
    </row>
    <row r="116" spans="1:7" x14ac:dyDescent="0.25">
      <c r="A116" s="75" t="s">
        <v>342</v>
      </c>
      <c r="B116" s="148">
        <v>0</v>
      </c>
      <c r="C116" s="148">
        <v>0</v>
      </c>
      <c r="D116" s="148">
        <f t="shared" si="36"/>
        <v>0</v>
      </c>
      <c r="E116" s="148">
        <v>0</v>
      </c>
      <c r="F116" s="148">
        <v>0</v>
      </c>
      <c r="G116" s="148">
        <f t="shared" si="37"/>
        <v>0</v>
      </c>
    </row>
    <row r="117" spans="1:7" x14ac:dyDescent="0.25">
      <c r="A117" s="75" t="s">
        <v>343</v>
      </c>
      <c r="B117" s="147">
        <v>0</v>
      </c>
      <c r="C117" s="147">
        <v>2307416</v>
      </c>
      <c r="D117" s="148">
        <f t="shared" si="36"/>
        <v>2307416</v>
      </c>
      <c r="E117" s="147">
        <v>0</v>
      </c>
      <c r="F117" s="147">
        <v>0</v>
      </c>
      <c r="G117" s="148">
        <f t="shared" si="37"/>
        <v>2307416</v>
      </c>
    </row>
    <row r="118" spans="1:7" x14ac:dyDescent="0.25">
      <c r="A118" s="75" t="s">
        <v>344</v>
      </c>
      <c r="B118" s="148">
        <v>0</v>
      </c>
      <c r="C118" s="148">
        <v>0</v>
      </c>
      <c r="D118" s="148">
        <f t="shared" si="36"/>
        <v>0</v>
      </c>
      <c r="E118" s="148">
        <v>0</v>
      </c>
      <c r="F118" s="148">
        <v>0</v>
      </c>
      <c r="G118" s="148">
        <f t="shared" si="37"/>
        <v>0</v>
      </c>
    </row>
    <row r="119" spans="1:7" x14ac:dyDescent="0.25">
      <c r="A119" s="75" t="s">
        <v>345</v>
      </c>
      <c r="B119" s="148">
        <v>0</v>
      </c>
      <c r="C119" s="148">
        <v>0</v>
      </c>
      <c r="D119" s="148">
        <f t="shared" si="36"/>
        <v>0</v>
      </c>
      <c r="E119" s="148">
        <v>0</v>
      </c>
      <c r="F119" s="148">
        <v>0</v>
      </c>
      <c r="G119" s="148">
        <f t="shared" si="37"/>
        <v>0</v>
      </c>
    </row>
    <row r="120" spans="1:7" x14ac:dyDescent="0.25">
      <c r="A120" s="75" t="s">
        <v>346</v>
      </c>
      <c r="B120" s="148">
        <v>0</v>
      </c>
      <c r="C120" s="148">
        <v>0</v>
      </c>
      <c r="D120" s="148">
        <f t="shared" si="36"/>
        <v>0</v>
      </c>
      <c r="E120" s="148">
        <v>0</v>
      </c>
      <c r="F120" s="148">
        <v>0</v>
      </c>
      <c r="G120" s="148">
        <f t="shared" si="37"/>
        <v>0</v>
      </c>
    </row>
    <row r="121" spans="1:7" x14ac:dyDescent="0.25">
      <c r="A121" s="75" t="s">
        <v>347</v>
      </c>
      <c r="B121" s="148">
        <v>0</v>
      </c>
      <c r="C121" s="148">
        <v>0</v>
      </c>
      <c r="D121" s="148">
        <f t="shared" si="36"/>
        <v>0</v>
      </c>
      <c r="E121" s="148">
        <v>0</v>
      </c>
      <c r="F121" s="148">
        <v>0</v>
      </c>
      <c r="G121" s="148">
        <f t="shared" si="37"/>
        <v>0</v>
      </c>
    </row>
    <row r="122" spans="1:7" x14ac:dyDescent="0.25">
      <c r="A122" s="75" t="s">
        <v>348</v>
      </c>
      <c r="B122" s="148">
        <v>0</v>
      </c>
      <c r="C122" s="148">
        <v>0</v>
      </c>
      <c r="D122" s="148">
        <f t="shared" si="36"/>
        <v>0</v>
      </c>
      <c r="E122" s="148">
        <v>0</v>
      </c>
      <c r="F122" s="148">
        <v>0</v>
      </c>
      <c r="G122" s="148">
        <f t="shared" si="37"/>
        <v>0</v>
      </c>
    </row>
    <row r="123" spans="1:7" x14ac:dyDescent="0.25">
      <c r="A123" s="74" t="s">
        <v>349</v>
      </c>
      <c r="B123" s="187">
        <f t="shared" ref="B123:G123" si="38">SUM(B124:B132)</f>
        <v>0</v>
      </c>
      <c r="C123" s="187">
        <f t="shared" si="38"/>
        <v>0</v>
      </c>
      <c r="D123" s="187">
        <f t="shared" si="38"/>
        <v>0</v>
      </c>
      <c r="E123" s="187">
        <f t="shared" si="38"/>
        <v>0</v>
      </c>
      <c r="F123" s="187">
        <f t="shared" si="38"/>
        <v>0</v>
      </c>
      <c r="G123" s="187">
        <f t="shared" si="38"/>
        <v>0</v>
      </c>
    </row>
    <row r="124" spans="1:7" x14ac:dyDescent="0.25">
      <c r="A124" s="75" t="s">
        <v>350</v>
      </c>
      <c r="B124" s="188">
        <v>0</v>
      </c>
      <c r="C124" s="188">
        <v>0</v>
      </c>
      <c r="D124" s="188">
        <v>0</v>
      </c>
      <c r="E124" s="188">
        <v>0</v>
      </c>
      <c r="F124" s="188">
        <v>0</v>
      </c>
      <c r="G124" s="188">
        <f>D124-E124</f>
        <v>0</v>
      </c>
    </row>
    <row r="125" spans="1:7" x14ac:dyDescent="0.25">
      <c r="A125" s="75" t="s">
        <v>351</v>
      </c>
      <c r="B125" s="188">
        <v>0</v>
      </c>
      <c r="C125" s="188">
        <v>0</v>
      </c>
      <c r="D125" s="188">
        <v>0</v>
      </c>
      <c r="E125" s="188">
        <v>0</v>
      </c>
      <c r="F125" s="188">
        <v>0</v>
      </c>
      <c r="G125" s="188">
        <f t="shared" ref="G125:G132" si="39">D125-E125</f>
        <v>0</v>
      </c>
    </row>
    <row r="126" spans="1:7" x14ac:dyDescent="0.25">
      <c r="A126" s="75" t="s">
        <v>352</v>
      </c>
      <c r="B126" s="188">
        <v>0</v>
      </c>
      <c r="C126" s="188">
        <v>0</v>
      </c>
      <c r="D126" s="188">
        <v>0</v>
      </c>
      <c r="E126" s="188">
        <v>0</v>
      </c>
      <c r="F126" s="188">
        <v>0</v>
      </c>
      <c r="G126" s="188">
        <f t="shared" si="39"/>
        <v>0</v>
      </c>
    </row>
    <row r="127" spans="1:7" x14ac:dyDescent="0.25">
      <c r="A127" s="75" t="s">
        <v>353</v>
      </c>
      <c r="B127" s="188">
        <v>0</v>
      </c>
      <c r="C127" s="188">
        <v>0</v>
      </c>
      <c r="D127" s="188">
        <v>0</v>
      </c>
      <c r="E127" s="188">
        <v>0</v>
      </c>
      <c r="F127" s="188">
        <v>0</v>
      </c>
      <c r="G127" s="188">
        <f t="shared" si="39"/>
        <v>0</v>
      </c>
    </row>
    <row r="128" spans="1:7" x14ac:dyDescent="0.25">
      <c r="A128" s="75" t="s">
        <v>354</v>
      </c>
      <c r="B128" s="188">
        <v>0</v>
      </c>
      <c r="C128" s="188">
        <v>0</v>
      </c>
      <c r="D128" s="188">
        <v>0</v>
      </c>
      <c r="E128" s="188">
        <v>0</v>
      </c>
      <c r="F128" s="188">
        <v>0</v>
      </c>
      <c r="G128" s="188">
        <f t="shared" si="39"/>
        <v>0</v>
      </c>
    </row>
    <row r="129" spans="1:7" x14ac:dyDescent="0.25">
      <c r="A129" s="75" t="s">
        <v>355</v>
      </c>
      <c r="B129" s="188">
        <v>0</v>
      </c>
      <c r="C129" s="188">
        <v>0</v>
      </c>
      <c r="D129" s="188">
        <v>0</v>
      </c>
      <c r="E129" s="188">
        <v>0</v>
      </c>
      <c r="F129" s="188">
        <v>0</v>
      </c>
      <c r="G129" s="188">
        <f t="shared" si="39"/>
        <v>0</v>
      </c>
    </row>
    <row r="130" spans="1:7" x14ac:dyDescent="0.25">
      <c r="A130" s="75" t="s">
        <v>356</v>
      </c>
      <c r="B130" s="188">
        <v>0</v>
      </c>
      <c r="C130" s="188">
        <v>0</v>
      </c>
      <c r="D130" s="188">
        <v>0</v>
      </c>
      <c r="E130" s="188">
        <v>0</v>
      </c>
      <c r="F130" s="188">
        <v>0</v>
      </c>
      <c r="G130" s="188">
        <f t="shared" si="39"/>
        <v>0</v>
      </c>
    </row>
    <row r="131" spans="1:7" x14ac:dyDescent="0.25">
      <c r="A131" s="75" t="s">
        <v>357</v>
      </c>
      <c r="B131" s="188">
        <v>0</v>
      </c>
      <c r="C131" s="188">
        <v>0</v>
      </c>
      <c r="D131" s="188">
        <v>0</v>
      </c>
      <c r="E131" s="188">
        <v>0</v>
      </c>
      <c r="F131" s="188">
        <v>0</v>
      </c>
      <c r="G131" s="188">
        <f t="shared" si="39"/>
        <v>0</v>
      </c>
    </row>
    <row r="132" spans="1:7" x14ac:dyDescent="0.25">
      <c r="A132" s="75" t="s">
        <v>358</v>
      </c>
      <c r="B132" s="188">
        <v>0</v>
      </c>
      <c r="C132" s="188">
        <v>0</v>
      </c>
      <c r="D132" s="188">
        <v>0</v>
      </c>
      <c r="E132" s="188">
        <v>0</v>
      </c>
      <c r="F132" s="188">
        <v>0</v>
      </c>
      <c r="G132" s="188">
        <f t="shared" si="39"/>
        <v>0</v>
      </c>
    </row>
    <row r="133" spans="1:7" x14ac:dyDescent="0.25">
      <c r="A133" s="74" t="s">
        <v>359</v>
      </c>
      <c r="B133" s="187">
        <f t="shared" ref="B133:G133" si="40">SUM(B134:B136)</f>
        <v>24713563.289999999</v>
      </c>
      <c r="C133" s="187">
        <f t="shared" si="40"/>
        <v>15588150.9</v>
      </c>
      <c r="D133" s="187">
        <f t="shared" si="40"/>
        <v>40301714.189999998</v>
      </c>
      <c r="E133" s="187">
        <f t="shared" si="40"/>
        <v>6562331.0499999998</v>
      </c>
      <c r="F133" s="187">
        <f t="shared" si="40"/>
        <v>6562331.0499999998</v>
      </c>
      <c r="G133" s="187">
        <f t="shared" si="40"/>
        <v>33739383.140000001</v>
      </c>
    </row>
    <row r="134" spans="1:7" x14ac:dyDescent="0.25">
      <c r="A134" s="75" t="s">
        <v>360</v>
      </c>
      <c r="B134" s="147">
        <v>24713563.289999999</v>
      </c>
      <c r="C134" s="147">
        <v>15588150.9</v>
      </c>
      <c r="D134" s="148">
        <f t="shared" ref="D134:D136" si="41">B134+C134</f>
        <v>40301714.189999998</v>
      </c>
      <c r="E134" s="147">
        <v>6562331.0499999998</v>
      </c>
      <c r="F134" s="147">
        <v>6562331.0499999998</v>
      </c>
      <c r="G134" s="148">
        <f t="shared" ref="G134:G136" si="42">D134-E134</f>
        <v>33739383.140000001</v>
      </c>
    </row>
    <row r="135" spans="1:7" x14ac:dyDescent="0.25">
      <c r="A135" s="75" t="s">
        <v>361</v>
      </c>
      <c r="B135" s="148">
        <v>0</v>
      </c>
      <c r="C135" s="148">
        <v>0</v>
      </c>
      <c r="D135" s="148">
        <f t="shared" si="41"/>
        <v>0</v>
      </c>
      <c r="E135" s="148">
        <v>0</v>
      </c>
      <c r="F135" s="148">
        <v>0</v>
      </c>
      <c r="G135" s="148">
        <f t="shared" si="42"/>
        <v>0</v>
      </c>
    </row>
    <row r="136" spans="1:7" x14ac:dyDescent="0.25">
      <c r="A136" s="75" t="s">
        <v>362</v>
      </c>
      <c r="B136" s="148">
        <v>0</v>
      </c>
      <c r="C136" s="148">
        <v>0</v>
      </c>
      <c r="D136" s="148">
        <f t="shared" si="41"/>
        <v>0</v>
      </c>
      <c r="E136" s="148">
        <v>0</v>
      </c>
      <c r="F136" s="148">
        <v>0</v>
      </c>
      <c r="G136" s="148">
        <f t="shared" si="42"/>
        <v>0</v>
      </c>
    </row>
    <row r="137" spans="1:7" x14ac:dyDescent="0.25">
      <c r="A137" s="74" t="s">
        <v>363</v>
      </c>
      <c r="B137" s="187">
        <f t="shared" ref="B137:G137" si="43">SUM(B138:B142,B144:B145)</f>
        <v>0</v>
      </c>
      <c r="C137" s="187">
        <f t="shared" si="43"/>
        <v>0</v>
      </c>
      <c r="D137" s="187">
        <f t="shared" si="43"/>
        <v>0</v>
      </c>
      <c r="E137" s="187">
        <f t="shared" si="43"/>
        <v>0</v>
      </c>
      <c r="F137" s="187">
        <f t="shared" si="43"/>
        <v>0</v>
      </c>
      <c r="G137" s="187">
        <f t="shared" si="43"/>
        <v>0</v>
      </c>
    </row>
    <row r="138" spans="1:7" x14ac:dyDescent="0.25">
      <c r="A138" s="75" t="s">
        <v>364</v>
      </c>
      <c r="B138" s="188">
        <v>0</v>
      </c>
      <c r="C138" s="188">
        <v>0</v>
      </c>
      <c r="D138" s="188">
        <v>0</v>
      </c>
      <c r="E138" s="188">
        <v>0</v>
      </c>
      <c r="F138" s="188">
        <v>0</v>
      </c>
      <c r="G138" s="188">
        <f>D138-E138</f>
        <v>0</v>
      </c>
    </row>
    <row r="139" spans="1:7" x14ac:dyDescent="0.25">
      <c r="A139" s="75" t="s">
        <v>365</v>
      </c>
      <c r="B139" s="188">
        <v>0</v>
      </c>
      <c r="C139" s="188">
        <v>0</v>
      </c>
      <c r="D139" s="188">
        <v>0</v>
      </c>
      <c r="E139" s="188">
        <v>0</v>
      </c>
      <c r="F139" s="188">
        <v>0</v>
      </c>
      <c r="G139" s="188">
        <f t="shared" ref="G139:G145" si="44">D139-E139</f>
        <v>0</v>
      </c>
    </row>
    <row r="140" spans="1:7" x14ac:dyDescent="0.25">
      <c r="A140" s="75" t="s">
        <v>366</v>
      </c>
      <c r="B140" s="188">
        <v>0</v>
      </c>
      <c r="C140" s="188">
        <v>0</v>
      </c>
      <c r="D140" s="188">
        <v>0</v>
      </c>
      <c r="E140" s="188">
        <v>0</v>
      </c>
      <c r="F140" s="188">
        <v>0</v>
      </c>
      <c r="G140" s="188">
        <f t="shared" si="44"/>
        <v>0</v>
      </c>
    </row>
    <row r="141" spans="1:7" x14ac:dyDescent="0.25">
      <c r="A141" s="75" t="s">
        <v>367</v>
      </c>
      <c r="B141" s="188">
        <v>0</v>
      </c>
      <c r="C141" s="188">
        <v>0</v>
      </c>
      <c r="D141" s="188">
        <v>0</v>
      </c>
      <c r="E141" s="188">
        <v>0</v>
      </c>
      <c r="F141" s="188">
        <v>0</v>
      </c>
      <c r="G141" s="188">
        <f t="shared" si="44"/>
        <v>0</v>
      </c>
    </row>
    <row r="142" spans="1:7" x14ac:dyDescent="0.25">
      <c r="A142" s="75" t="s">
        <v>368</v>
      </c>
      <c r="B142" s="188">
        <v>0</v>
      </c>
      <c r="C142" s="188">
        <v>0</v>
      </c>
      <c r="D142" s="188">
        <v>0</v>
      </c>
      <c r="E142" s="188">
        <v>0</v>
      </c>
      <c r="F142" s="188">
        <v>0</v>
      </c>
      <c r="G142" s="188">
        <f t="shared" si="44"/>
        <v>0</v>
      </c>
    </row>
    <row r="143" spans="1:7" x14ac:dyDescent="0.25">
      <c r="A143" s="75" t="s">
        <v>369</v>
      </c>
      <c r="B143" s="188">
        <v>0</v>
      </c>
      <c r="C143" s="188">
        <v>0</v>
      </c>
      <c r="D143" s="188">
        <v>0</v>
      </c>
      <c r="E143" s="188">
        <v>0</v>
      </c>
      <c r="F143" s="188">
        <v>0</v>
      </c>
      <c r="G143" s="188">
        <f t="shared" si="44"/>
        <v>0</v>
      </c>
    </row>
    <row r="144" spans="1:7" x14ac:dyDescent="0.25">
      <c r="A144" s="75" t="s">
        <v>370</v>
      </c>
      <c r="B144" s="188">
        <v>0</v>
      </c>
      <c r="C144" s="188">
        <v>0</v>
      </c>
      <c r="D144" s="188">
        <v>0</v>
      </c>
      <c r="E144" s="188">
        <v>0</v>
      </c>
      <c r="F144" s="188">
        <v>0</v>
      </c>
      <c r="G144" s="188">
        <f t="shared" si="44"/>
        <v>0</v>
      </c>
    </row>
    <row r="145" spans="1:7" x14ac:dyDescent="0.25">
      <c r="A145" s="75" t="s">
        <v>371</v>
      </c>
      <c r="B145" s="188">
        <v>0</v>
      </c>
      <c r="C145" s="188">
        <v>0</v>
      </c>
      <c r="D145" s="188">
        <v>0</v>
      </c>
      <c r="E145" s="188">
        <v>0</v>
      </c>
      <c r="F145" s="188">
        <v>0</v>
      </c>
      <c r="G145" s="188">
        <f t="shared" si="44"/>
        <v>0</v>
      </c>
    </row>
    <row r="146" spans="1:7" x14ac:dyDescent="0.25">
      <c r="A146" s="74" t="s">
        <v>372</v>
      </c>
      <c r="B146" s="187">
        <f t="shared" ref="B146:G146" si="45">SUM(B147:B149)</f>
        <v>0</v>
      </c>
      <c r="C146" s="187">
        <f t="shared" si="45"/>
        <v>0</v>
      </c>
      <c r="D146" s="187">
        <f t="shared" si="45"/>
        <v>0</v>
      </c>
      <c r="E146" s="187">
        <f t="shared" si="45"/>
        <v>0</v>
      </c>
      <c r="F146" s="187">
        <f t="shared" si="45"/>
        <v>0</v>
      </c>
      <c r="G146" s="187">
        <f t="shared" si="45"/>
        <v>0</v>
      </c>
    </row>
    <row r="147" spans="1:7" x14ac:dyDescent="0.25">
      <c r="A147" s="75" t="s">
        <v>373</v>
      </c>
      <c r="B147" s="188">
        <v>0</v>
      </c>
      <c r="C147" s="188">
        <v>0</v>
      </c>
      <c r="D147" s="188">
        <v>0</v>
      </c>
      <c r="E147" s="188">
        <v>0</v>
      </c>
      <c r="F147" s="188">
        <v>0</v>
      </c>
      <c r="G147" s="188">
        <f>D147-E147</f>
        <v>0</v>
      </c>
    </row>
    <row r="148" spans="1:7" x14ac:dyDescent="0.25">
      <c r="A148" s="75" t="s">
        <v>374</v>
      </c>
      <c r="B148" s="188">
        <v>0</v>
      </c>
      <c r="C148" s="188">
        <v>0</v>
      </c>
      <c r="D148" s="188">
        <v>0</v>
      </c>
      <c r="E148" s="188">
        <v>0</v>
      </c>
      <c r="F148" s="188">
        <v>0</v>
      </c>
      <c r="G148" s="188">
        <f t="shared" ref="G148:G149" si="46">D148-E148</f>
        <v>0</v>
      </c>
    </row>
    <row r="149" spans="1:7" x14ac:dyDescent="0.25">
      <c r="A149" s="75" t="s">
        <v>375</v>
      </c>
      <c r="B149" s="188">
        <v>0</v>
      </c>
      <c r="C149" s="188">
        <v>0</v>
      </c>
      <c r="D149" s="188">
        <v>0</v>
      </c>
      <c r="E149" s="188">
        <v>0</v>
      </c>
      <c r="F149" s="188">
        <v>0</v>
      </c>
      <c r="G149" s="188">
        <f t="shared" si="46"/>
        <v>0</v>
      </c>
    </row>
    <row r="150" spans="1:7" x14ac:dyDescent="0.25">
      <c r="A150" s="74" t="s">
        <v>376</v>
      </c>
      <c r="B150" s="187">
        <f t="shared" ref="B150:G150" si="47">SUM(B151:B157)</f>
        <v>0</v>
      </c>
      <c r="C150" s="187">
        <f t="shared" si="47"/>
        <v>0</v>
      </c>
      <c r="D150" s="187">
        <f t="shared" si="47"/>
        <v>0</v>
      </c>
      <c r="E150" s="187">
        <f t="shared" si="47"/>
        <v>0</v>
      </c>
      <c r="F150" s="187">
        <f t="shared" si="47"/>
        <v>0</v>
      </c>
      <c r="G150" s="187">
        <f t="shared" si="47"/>
        <v>0</v>
      </c>
    </row>
    <row r="151" spans="1:7" x14ac:dyDescent="0.25">
      <c r="A151" s="75" t="s">
        <v>377</v>
      </c>
      <c r="B151" s="188">
        <v>0</v>
      </c>
      <c r="C151" s="188">
        <v>0</v>
      </c>
      <c r="D151" s="188">
        <v>0</v>
      </c>
      <c r="E151" s="188">
        <v>0</v>
      </c>
      <c r="F151" s="188">
        <v>0</v>
      </c>
      <c r="G151" s="188">
        <f>D151-E151</f>
        <v>0</v>
      </c>
    </row>
    <row r="152" spans="1:7" x14ac:dyDescent="0.25">
      <c r="A152" s="75" t="s">
        <v>378</v>
      </c>
      <c r="B152" s="188">
        <v>0</v>
      </c>
      <c r="C152" s="188">
        <v>0</v>
      </c>
      <c r="D152" s="188">
        <v>0</v>
      </c>
      <c r="E152" s="188">
        <v>0</v>
      </c>
      <c r="F152" s="188">
        <v>0</v>
      </c>
      <c r="G152" s="188">
        <f t="shared" ref="G152:G157" si="48">D152-E152</f>
        <v>0</v>
      </c>
    </row>
    <row r="153" spans="1:7" x14ac:dyDescent="0.25">
      <c r="A153" s="75" t="s">
        <v>379</v>
      </c>
      <c r="B153" s="188">
        <v>0</v>
      </c>
      <c r="C153" s="188">
        <v>0</v>
      </c>
      <c r="D153" s="188">
        <v>0</v>
      </c>
      <c r="E153" s="188">
        <v>0</v>
      </c>
      <c r="F153" s="188">
        <v>0</v>
      </c>
      <c r="G153" s="188">
        <f t="shared" si="48"/>
        <v>0</v>
      </c>
    </row>
    <row r="154" spans="1:7" x14ac:dyDescent="0.25">
      <c r="A154" s="77" t="s">
        <v>380</v>
      </c>
      <c r="B154" s="188">
        <v>0</v>
      </c>
      <c r="C154" s="188">
        <v>0</v>
      </c>
      <c r="D154" s="188">
        <v>0</v>
      </c>
      <c r="E154" s="188">
        <v>0</v>
      </c>
      <c r="F154" s="188">
        <v>0</v>
      </c>
      <c r="G154" s="188">
        <f t="shared" si="48"/>
        <v>0</v>
      </c>
    </row>
    <row r="155" spans="1:7" x14ac:dyDescent="0.25">
      <c r="A155" s="75" t="s">
        <v>381</v>
      </c>
      <c r="B155" s="188">
        <v>0</v>
      </c>
      <c r="C155" s="188">
        <v>0</v>
      </c>
      <c r="D155" s="188">
        <v>0</v>
      </c>
      <c r="E155" s="188">
        <v>0</v>
      </c>
      <c r="F155" s="188">
        <v>0</v>
      </c>
      <c r="G155" s="188">
        <f t="shared" si="48"/>
        <v>0</v>
      </c>
    </row>
    <row r="156" spans="1:7" x14ac:dyDescent="0.25">
      <c r="A156" s="75" t="s">
        <v>382</v>
      </c>
      <c r="B156" s="188">
        <v>0</v>
      </c>
      <c r="C156" s="188">
        <v>0</v>
      </c>
      <c r="D156" s="188">
        <v>0</v>
      </c>
      <c r="E156" s="188">
        <v>0</v>
      </c>
      <c r="F156" s="188">
        <v>0</v>
      </c>
      <c r="G156" s="188">
        <f t="shared" si="48"/>
        <v>0</v>
      </c>
    </row>
    <row r="157" spans="1:7" x14ac:dyDescent="0.25">
      <c r="A157" s="75" t="s">
        <v>383</v>
      </c>
      <c r="B157" s="188">
        <v>0</v>
      </c>
      <c r="C157" s="188">
        <v>0</v>
      </c>
      <c r="D157" s="188">
        <v>0</v>
      </c>
      <c r="E157" s="188">
        <v>0</v>
      </c>
      <c r="F157" s="188">
        <v>0</v>
      </c>
      <c r="G157" s="188">
        <f t="shared" si="48"/>
        <v>0</v>
      </c>
    </row>
    <row r="158" spans="1:7" x14ac:dyDescent="0.25">
      <c r="A158" s="78"/>
      <c r="B158" s="189"/>
      <c r="C158" s="189"/>
      <c r="D158" s="189"/>
      <c r="E158" s="189"/>
      <c r="F158" s="189"/>
      <c r="G158" s="189"/>
    </row>
    <row r="159" spans="1:7" x14ac:dyDescent="0.25">
      <c r="A159" s="24" t="s">
        <v>385</v>
      </c>
      <c r="B159" s="190">
        <f t="shared" ref="B159:G159" si="49">B9+B84</f>
        <v>278839308.19</v>
      </c>
      <c r="C159" s="190">
        <f t="shared" si="49"/>
        <v>55998140.120000005</v>
      </c>
      <c r="D159" s="190">
        <f t="shared" si="49"/>
        <v>334837448.31</v>
      </c>
      <c r="E159" s="190">
        <f t="shared" si="49"/>
        <v>53540871.360000007</v>
      </c>
      <c r="F159" s="190">
        <f t="shared" si="49"/>
        <v>45731360.039999999</v>
      </c>
      <c r="G159" s="190">
        <f t="shared" si="49"/>
        <v>281296576.94999999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119" orientation="portrait" horizontalDpi="1200" verticalDpi="1200" r:id="rId1"/>
  <ignoredErrors>
    <ignoredError sqref="B9:G10 B18:F18 B28:F28 B38:F38 B48:F48 B58:F58 B63:G70 B62:F62 B71:F85 B103:C103 B93:C93 E93:F93 B113:F113 B123:F133 B137:F159 E103:F103" unlockedFormula="1"/>
    <ignoredError sqref="G18 G28 G38 G48 G58 G62 G71:G85 G93 G103 G113 G123:G133 G137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8"/>
  <sheetViews>
    <sheetView showGridLines="0" topLeftCell="A34" zoomScale="75" zoomScaleNormal="75" workbookViewId="0">
      <selection activeCell="C19" sqref="C1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18" t="s">
        <v>386</v>
      </c>
      <c r="B1" s="222"/>
      <c r="C1" s="222"/>
      <c r="D1" s="222"/>
      <c r="E1" s="222"/>
      <c r="F1" s="222"/>
      <c r="G1" s="223"/>
    </row>
    <row r="2" spans="1:7" ht="15" customHeight="1" x14ac:dyDescent="0.25">
      <c r="A2" s="206" t="s">
        <v>619</v>
      </c>
      <c r="B2" s="207"/>
      <c r="C2" s="207"/>
      <c r="D2" s="207"/>
      <c r="E2" s="207"/>
      <c r="F2" s="207"/>
      <c r="G2" s="208"/>
    </row>
    <row r="3" spans="1:7" ht="15" customHeight="1" x14ac:dyDescent="0.25">
      <c r="A3" s="199" t="s">
        <v>302</v>
      </c>
      <c r="B3" s="209"/>
      <c r="C3" s="209"/>
      <c r="D3" s="209"/>
      <c r="E3" s="209"/>
      <c r="F3" s="209"/>
      <c r="G3" s="201"/>
    </row>
    <row r="4" spans="1:7" ht="15" customHeight="1" x14ac:dyDescent="0.25">
      <c r="A4" s="199" t="s">
        <v>387</v>
      </c>
      <c r="B4" s="209"/>
      <c r="C4" s="209"/>
      <c r="D4" s="209"/>
      <c r="E4" s="209"/>
      <c r="F4" s="209"/>
      <c r="G4" s="201"/>
    </row>
    <row r="5" spans="1:7" ht="15" customHeight="1" x14ac:dyDescent="0.25">
      <c r="A5" s="210" t="s">
        <v>620</v>
      </c>
      <c r="B5" s="211"/>
      <c r="C5" s="211"/>
      <c r="D5" s="211"/>
      <c r="E5" s="211"/>
      <c r="F5" s="211"/>
      <c r="G5" s="212"/>
    </row>
    <row r="6" spans="1:7" x14ac:dyDescent="0.25">
      <c r="A6" s="202" t="s">
        <v>2</v>
      </c>
      <c r="B6" s="203"/>
      <c r="C6" s="203"/>
      <c r="D6" s="203"/>
      <c r="E6" s="203"/>
      <c r="F6" s="203"/>
      <c r="G6" s="204"/>
    </row>
    <row r="7" spans="1:7" ht="15" customHeight="1" x14ac:dyDescent="0.25">
      <c r="A7" s="213" t="s">
        <v>6</v>
      </c>
      <c r="B7" s="215" t="s">
        <v>304</v>
      </c>
      <c r="C7" s="215"/>
      <c r="D7" s="215"/>
      <c r="E7" s="215"/>
      <c r="F7" s="215"/>
      <c r="G7" s="217" t="s">
        <v>305</v>
      </c>
    </row>
    <row r="8" spans="1:7" ht="30" x14ac:dyDescent="0.25">
      <c r="A8" s="214"/>
      <c r="B8" s="20" t="s">
        <v>306</v>
      </c>
      <c r="C8" s="7" t="s">
        <v>236</v>
      </c>
      <c r="D8" s="20" t="s">
        <v>237</v>
      </c>
      <c r="E8" s="20" t="s">
        <v>192</v>
      </c>
      <c r="F8" s="20" t="s">
        <v>209</v>
      </c>
      <c r="G8" s="216"/>
    </row>
    <row r="9" spans="1:7" ht="15.75" customHeight="1" x14ac:dyDescent="0.25">
      <c r="A9" s="21" t="s">
        <v>388</v>
      </c>
      <c r="B9" s="25">
        <f>SUM(B10:B44)</f>
        <v>202306550.64000002</v>
      </c>
      <c r="C9" s="25">
        <f t="shared" ref="C9:G9" si="0">SUM(C10:C44)</f>
        <v>37740052.75</v>
      </c>
      <c r="D9" s="25">
        <f t="shared" si="0"/>
        <v>240046603.39000002</v>
      </c>
      <c r="E9" s="25">
        <f t="shared" si="0"/>
        <v>36957629.68</v>
      </c>
      <c r="F9" s="25">
        <f t="shared" si="0"/>
        <v>29148118.359999996</v>
      </c>
      <c r="G9" s="25">
        <f t="shared" si="0"/>
        <v>203088973.71000004</v>
      </c>
    </row>
    <row r="10" spans="1:7" x14ac:dyDescent="0.25">
      <c r="A10" s="146" t="s">
        <v>584</v>
      </c>
      <c r="B10" s="147">
        <v>3158745.88</v>
      </c>
      <c r="C10" s="147">
        <v>0</v>
      </c>
      <c r="D10" s="148">
        <f>B10+C10</f>
        <v>3158745.88</v>
      </c>
      <c r="E10" s="147">
        <v>358661.9</v>
      </c>
      <c r="F10" s="147">
        <v>337931.32</v>
      </c>
      <c r="G10" s="148">
        <f>D10-E10</f>
        <v>2800083.98</v>
      </c>
    </row>
    <row r="11" spans="1:7" x14ac:dyDescent="0.25">
      <c r="A11" s="146" t="s">
        <v>585</v>
      </c>
      <c r="B11" s="147">
        <v>24404004.77</v>
      </c>
      <c r="C11" s="147">
        <v>6684938.25</v>
      </c>
      <c r="D11" s="148">
        <f t="shared" ref="D11:D44" si="1">B11+C11</f>
        <v>31088943.02</v>
      </c>
      <c r="E11" s="147">
        <v>8885850.7699999996</v>
      </c>
      <c r="F11" s="147">
        <v>1885724.04</v>
      </c>
      <c r="G11" s="148">
        <f t="shared" ref="G11:G44" si="2">D11-E11</f>
        <v>22203092.25</v>
      </c>
    </row>
    <row r="12" spans="1:7" x14ac:dyDescent="0.25">
      <c r="A12" s="146" t="s">
        <v>586</v>
      </c>
      <c r="B12" s="147">
        <v>2486169.79</v>
      </c>
      <c r="C12" s="147">
        <v>0</v>
      </c>
      <c r="D12" s="148">
        <f t="shared" si="1"/>
        <v>2486169.79</v>
      </c>
      <c r="E12" s="147">
        <v>335727.91</v>
      </c>
      <c r="F12" s="147">
        <v>333513.32</v>
      </c>
      <c r="G12" s="148">
        <f t="shared" si="2"/>
        <v>2150441.88</v>
      </c>
    </row>
    <row r="13" spans="1:7" x14ac:dyDescent="0.25">
      <c r="A13" s="146" t="s">
        <v>587</v>
      </c>
      <c r="B13" s="147">
        <v>8428065.5500000007</v>
      </c>
      <c r="C13" s="147">
        <v>0</v>
      </c>
      <c r="D13" s="148">
        <f t="shared" si="1"/>
        <v>8428065.5500000007</v>
      </c>
      <c r="E13" s="147">
        <v>752298.63</v>
      </c>
      <c r="F13" s="147">
        <v>743279.17</v>
      </c>
      <c r="G13" s="148">
        <f t="shared" si="2"/>
        <v>7675766.9200000009</v>
      </c>
    </row>
    <row r="14" spans="1:7" x14ac:dyDescent="0.25">
      <c r="A14" s="146" t="s">
        <v>588</v>
      </c>
      <c r="B14" s="147">
        <v>3142298.34</v>
      </c>
      <c r="C14" s="147">
        <v>0</v>
      </c>
      <c r="D14" s="148">
        <f t="shared" si="1"/>
        <v>3142298.34</v>
      </c>
      <c r="E14" s="147">
        <v>354822.58</v>
      </c>
      <c r="F14" s="147">
        <v>350033.97</v>
      </c>
      <c r="G14" s="148">
        <f t="shared" si="2"/>
        <v>2787475.76</v>
      </c>
    </row>
    <row r="15" spans="1:7" x14ac:dyDescent="0.25">
      <c r="A15" s="146" t="s">
        <v>589</v>
      </c>
      <c r="B15" s="147">
        <v>5686301.6699999999</v>
      </c>
      <c r="C15" s="147">
        <v>0</v>
      </c>
      <c r="D15" s="148">
        <f t="shared" si="1"/>
        <v>5686301.6699999999</v>
      </c>
      <c r="E15" s="147">
        <v>1059224.03</v>
      </c>
      <c r="F15" s="147">
        <v>1047745.82</v>
      </c>
      <c r="G15" s="148">
        <f t="shared" si="2"/>
        <v>4627077.6399999997</v>
      </c>
    </row>
    <row r="16" spans="1:7" x14ac:dyDescent="0.25">
      <c r="A16" s="146" t="s">
        <v>590</v>
      </c>
      <c r="B16" s="147">
        <v>3052733.07</v>
      </c>
      <c r="C16" s="147">
        <v>0</v>
      </c>
      <c r="D16" s="148">
        <f t="shared" si="1"/>
        <v>3052733.07</v>
      </c>
      <c r="E16" s="147">
        <v>543123.61</v>
      </c>
      <c r="F16" s="147">
        <v>536213.29</v>
      </c>
      <c r="G16" s="148">
        <f t="shared" si="2"/>
        <v>2509609.46</v>
      </c>
    </row>
    <row r="17" spans="1:7" x14ac:dyDescent="0.25">
      <c r="A17" s="146" t="s">
        <v>591</v>
      </c>
      <c r="B17" s="147">
        <v>1447169.64</v>
      </c>
      <c r="C17" s="147">
        <v>0</v>
      </c>
      <c r="D17" s="148">
        <f t="shared" si="1"/>
        <v>1447169.64</v>
      </c>
      <c r="E17" s="147">
        <v>271610.42</v>
      </c>
      <c r="F17" s="147">
        <v>260395.87</v>
      </c>
      <c r="G17" s="148">
        <f t="shared" si="2"/>
        <v>1175559.22</v>
      </c>
    </row>
    <row r="18" spans="1:7" x14ac:dyDescent="0.25">
      <c r="A18" s="146" t="s">
        <v>592</v>
      </c>
      <c r="B18" s="147">
        <v>2197506.96</v>
      </c>
      <c r="C18" s="147">
        <v>0</v>
      </c>
      <c r="D18" s="148">
        <f t="shared" si="1"/>
        <v>2197506.96</v>
      </c>
      <c r="E18" s="147">
        <v>398112.6</v>
      </c>
      <c r="F18" s="147">
        <v>389758.81</v>
      </c>
      <c r="G18" s="148">
        <f t="shared" si="2"/>
        <v>1799394.3599999999</v>
      </c>
    </row>
    <row r="19" spans="1:7" x14ac:dyDescent="0.25">
      <c r="A19" s="146" t="s">
        <v>593</v>
      </c>
      <c r="B19" s="147">
        <v>2911560.23</v>
      </c>
      <c r="C19" s="147">
        <v>0</v>
      </c>
      <c r="D19" s="148">
        <f t="shared" si="1"/>
        <v>2911560.23</v>
      </c>
      <c r="E19" s="147">
        <v>588310.61</v>
      </c>
      <c r="F19" s="147">
        <v>583298.94999999995</v>
      </c>
      <c r="G19" s="148">
        <f t="shared" si="2"/>
        <v>2323249.62</v>
      </c>
    </row>
    <row r="20" spans="1:7" x14ac:dyDescent="0.25">
      <c r="A20" s="146" t="s">
        <v>594</v>
      </c>
      <c r="B20" s="147">
        <v>20873326.34</v>
      </c>
      <c r="C20" s="147">
        <v>0</v>
      </c>
      <c r="D20" s="148">
        <f t="shared" si="1"/>
        <v>20873326.34</v>
      </c>
      <c r="E20" s="147">
        <v>2585802.9900000002</v>
      </c>
      <c r="F20" s="147">
        <v>2572987.63</v>
      </c>
      <c r="G20" s="148">
        <f t="shared" si="2"/>
        <v>18287523.350000001</v>
      </c>
    </row>
    <row r="21" spans="1:7" x14ac:dyDescent="0.25">
      <c r="A21" s="146" t="s">
        <v>595</v>
      </c>
      <c r="B21" s="147">
        <v>526484.4</v>
      </c>
      <c r="C21" s="147">
        <v>0</v>
      </c>
      <c r="D21" s="148">
        <f t="shared" si="1"/>
        <v>526484.4</v>
      </c>
      <c r="E21" s="147">
        <v>102694.42</v>
      </c>
      <c r="F21" s="147">
        <v>101830.1</v>
      </c>
      <c r="G21" s="148">
        <f t="shared" si="2"/>
        <v>423789.98000000004</v>
      </c>
    </row>
    <row r="22" spans="1:7" x14ac:dyDescent="0.25">
      <c r="A22" s="146" t="s">
        <v>596</v>
      </c>
      <c r="B22" s="147">
        <v>1486380.44</v>
      </c>
      <c r="C22" s="147">
        <v>0</v>
      </c>
      <c r="D22" s="148">
        <f t="shared" si="1"/>
        <v>1486380.44</v>
      </c>
      <c r="E22" s="147">
        <v>238478.71</v>
      </c>
      <c r="F22" s="147">
        <v>236706.29</v>
      </c>
      <c r="G22" s="148">
        <f t="shared" si="2"/>
        <v>1247901.73</v>
      </c>
    </row>
    <row r="23" spans="1:7" x14ac:dyDescent="0.25">
      <c r="A23" s="146" t="s">
        <v>597</v>
      </c>
      <c r="B23" s="147">
        <v>1574123.02</v>
      </c>
      <c r="C23" s="147">
        <v>0</v>
      </c>
      <c r="D23" s="148">
        <f t="shared" si="1"/>
        <v>1574123.02</v>
      </c>
      <c r="E23" s="147">
        <v>332768.3</v>
      </c>
      <c r="F23" s="147">
        <v>329940.5</v>
      </c>
      <c r="G23" s="148">
        <f t="shared" si="2"/>
        <v>1241354.72</v>
      </c>
    </row>
    <row r="24" spans="1:7" x14ac:dyDescent="0.25">
      <c r="A24" s="146" t="s">
        <v>598</v>
      </c>
      <c r="B24" s="147">
        <v>2845646.04</v>
      </c>
      <c r="C24" s="147">
        <v>6346159.1299999999</v>
      </c>
      <c r="D24" s="148">
        <f t="shared" si="1"/>
        <v>9191805.1699999999</v>
      </c>
      <c r="E24" s="147">
        <v>458896.22</v>
      </c>
      <c r="F24" s="147">
        <v>447211.17</v>
      </c>
      <c r="G24" s="148">
        <f t="shared" si="2"/>
        <v>8732908.9499999993</v>
      </c>
    </row>
    <row r="25" spans="1:7" x14ac:dyDescent="0.25">
      <c r="A25" s="146" t="s">
        <v>599</v>
      </c>
      <c r="B25" s="147">
        <v>2182420.0699999998</v>
      </c>
      <c r="C25" s="147">
        <v>235000</v>
      </c>
      <c r="D25" s="148">
        <f t="shared" si="1"/>
        <v>2417420.0699999998</v>
      </c>
      <c r="E25" s="147">
        <v>251954.46</v>
      </c>
      <c r="F25" s="147">
        <v>244445.93</v>
      </c>
      <c r="G25" s="148">
        <f t="shared" si="2"/>
        <v>2165465.61</v>
      </c>
    </row>
    <row r="26" spans="1:7" x14ac:dyDescent="0.25">
      <c r="A26" s="146" t="s">
        <v>600</v>
      </c>
      <c r="B26" s="147">
        <v>5907418.2699999996</v>
      </c>
      <c r="C26" s="147">
        <v>17666.7</v>
      </c>
      <c r="D26" s="148">
        <f t="shared" si="1"/>
        <v>5925084.9699999997</v>
      </c>
      <c r="E26" s="147">
        <v>273970.31</v>
      </c>
      <c r="F26" s="147">
        <v>267020.83</v>
      </c>
      <c r="G26" s="148">
        <f t="shared" si="2"/>
        <v>5651114.6600000001</v>
      </c>
    </row>
    <row r="27" spans="1:7" x14ac:dyDescent="0.25">
      <c r="A27" s="146" t="s">
        <v>601</v>
      </c>
      <c r="B27" s="147">
        <v>2200686.63</v>
      </c>
      <c r="C27" s="147">
        <v>0</v>
      </c>
      <c r="D27" s="148">
        <f t="shared" si="1"/>
        <v>2200686.63</v>
      </c>
      <c r="E27" s="147">
        <v>315516.84999999998</v>
      </c>
      <c r="F27" s="147">
        <v>312741.43</v>
      </c>
      <c r="G27" s="148">
        <f t="shared" si="2"/>
        <v>1885169.7799999998</v>
      </c>
    </row>
    <row r="28" spans="1:7" x14ac:dyDescent="0.25">
      <c r="A28" s="146" t="s">
        <v>602</v>
      </c>
      <c r="B28" s="147">
        <v>2101894.61</v>
      </c>
      <c r="C28" s="147">
        <v>25817.99</v>
      </c>
      <c r="D28" s="148">
        <f t="shared" si="1"/>
        <v>2127712.6</v>
      </c>
      <c r="E28" s="147">
        <v>291504.71000000002</v>
      </c>
      <c r="F28" s="147">
        <v>262176.58</v>
      </c>
      <c r="G28" s="148">
        <f t="shared" si="2"/>
        <v>1836207.8900000001</v>
      </c>
    </row>
    <row r="29" spans="1:7" x14ac:dyDescent="0.25">
      <c r="A29" s="146" t="s">
        <v>603</v>
      </c>
      <c r="B29" s="147">
        <v>13443528.640000001</v>
      </c>
      <c r="C29" s="147">
        <v>22631825.390000001</v>
      </c>
      <c r="D29" s="148">
        <f t="shared" si="1"/>
        <v>36075354.030000001</v>
      </c>
      <c r="E29" s="147">
        <v>1461228.61</v>
      </c>
      <c r="F29" s="147">
        <v>1339772.06</v>
      </c>
      <c r="G29" s="148">
        <f t="shared" si="2"/>
        <v>34614125.420000002</v>
      </c>
    </row>
    <row r="30" spans="1:7" x14ac:dyDescent="0.25">
      <c r="A30" s="146" t="s">
        <v>604</v>
      </c>
      <c r="B30" s="147">
        <v>2594352.13</v>
      </c>
      <c r="C30" s="147">
        <v>0</v>
      </c>
      <c r="D30" s="148">
        <f t="shared" si="1"/>
        <v>2594352.13</v>
      </c>
      <c r="E30" s="147">
        <v>242122.2</v>
      </c>
      <c r="F30" s="147">
        <v>235886.64</v>
      </c>
      <c r="G30" s="148">
        <f t="shared" si="2"/>
        <v>2352229.9299999997</v>
      </c>
    </row>
    <row r="31" spans="1:7" x14ac:dyDescent="0.25">
      <c r="A31" s="146" t="s">
        <v>605</v>
      </c>
      <c r="B31" s="147">
        <v>5324153.68</v>
      </c>
      <c r="C31" s="147">
        <v>0</v>
      </c>
      <c r="D31" s="148">
        <f t="shared" si="1"/>
        <v>5324153.68</v>
      </c>
      <c r="E31" s="147">
        <v>485302.07</v>
      </c>
      <c r="F31" s="147">
        <v>483034.67</v>
      </c>
      <c r="G31" s="148">
        <f t="shared" si="2"/>
        <v>4838851.6099999994</v>
      </c>
    </row>
    <row r="32" spans="1:7" x14ac:dyDescent="0.25">
      <c r="A32" s="146" t="s">
        <v>606</v>
      </c>
      <c r="B32" s="147">
        <v>767480.59</v>
      </c>
      <c r="C32" s="147">
        <v>0</v>
      </c>
      <c r="D32" s="148">
        <f t="shared" si="1"/>
        <v>767480.59</v>
      </c>
      <c r="E32" s="147">
        <v>144105.51999999999</v>
      </c>
      <c r="F32" s="147">
        <v>142881.26</v>
      </c>
      <c r="G32" s="148">
        <f t="shared" si="2"/>
        <v>623375.06999999995</v>
      </c>
    </row>
    <row r="33" spans="1:7" x14ac:dyDescent="0.25">
      <c r="A33" s="146" t="s">
        <v>607</v>
      </c>
      <c r="B33" s="147">
        <v>38845581.729999997</v>
      </c>
      <c r="C33" s="147">
        <v>839837.93</v>
      </c>
      <c r="D33" s="148">
        <f t="shared" si="1"/>
        <v>39685419.659999996</v>
      </c>
      <c r="E33" s="147">
        <v>7423614.8099999996</v>
      </c>
      <c r="F33" s="147">
        <v>7108440.7199999997</v>
      </c>
      <c r="G33" s="148">
        <f t="shared" si="2"/>
        <v>32261804.849999998</v>
      </c>
    </row>
    <row r="34" spans="1:7" x14ac:dyDescent="0.25">
      <c r="A34" s="146" t="s">
        <v>608</v>
      </c>
      <c r="B34" s="147">
        <v>6020367.7699999996</v>
      </c>
      <c r="C34" s="147">
        <v>0</v>
      </c>
      <c r="D34" s="148">
        <f t="shared" si="1"/>
        <v>6020367.7699999996</v>
      </c>
      <c r="E34" s="147">
        <v>839851.48</v>
      </c>
      <c r="F34" s="147">
        <v>759489.06</v>
      </c>
      <c r="G34" s="148">
        <f t="shared" si="2"/>
        <v>5180516.2899999991</v>
      </c>
    </row>
    <row r="35" spans="1:7" x14ac:dyDescent="0.25">
      <c r="A35" s="146" t="s">
        <v>609</v>
      </c>
      <c r="B35" s="147">
        <v>13917641.85</v>
      </c>
      <c r="C35" s="147">
        <v>0</v>
      </c>
      <c r="D35" s="148">
        <f t="shared" si="1"/>
        <v>13917641.85</v>
      </c>
      <c r="E35" s="147">
        <v>2228921.48</v>
      </c>
      <c r="F35" s="147">
        <v>2182420.16</v>
      </c>
      <c r="G35" s="148">
        <f t="shared" si="2"/>
        <v>11688720.369999999</v>
      </c>
    </row>
    <row r="36" spans="1:7" x14ac:dyDescent="0.25">
      <c r="A36" s="146" t="s">
        <v>610</v>
      </c>
      <c r="B36" s="147">
        <v>1598148.51</v>
      </c>
      <c r="C36" s="147">
        <v>0</v>
      </c>
      <c r="D36" s="148">
        <f t="shared" si="1"/>
        <v>1598148.51</v>
      </c>
      <c r="E36" s="147">
        <v>254876.42</v>
      </c>
      <c r="F36" s="147">
        <v>208845.15</v>
      </c>
      <c r="G36" s="148">
        <f t="shared" si="2"/>
        <v>1343272.09</v>
      </c>
    </row>
    <row r="37" spans="1:7" x14ac:dyDescent="0.25">
      <c r="A37" s="146" t="s">
        <v>611</v>
      </c>
      <c r="B37" s="147">
        <v>1513852.99</v>
      </c>
      <c r="C37" s="147">
        <v>0</v>
      </c>
      <c r="D37" s="148">
        <f t="shared" si="1"/>
        <v>1513852.99</v>
      </c>
      <c r="E37" s="147">
        <v>190861.66</v>
      </c>
      <c r="F37" s="147">
        <v>183970.46</v>
      </c>
      <c r="G37" s="148">
        <f t="shared" si="2"/>
        <v>1322991.33</v>
      </c>
    </row>
    <row r="38" spans="1:7" x14ac:dyDescent="0.25">
      <c r="A38" s="146" t="s">
        <v>612</v>
      </c>
      <c r="B38" s="147">
        <v>1092642.83</v>
      </c>
      <c r="C38" s="147">
        <v>0</v>
      </c>
      <c r="D38" s="148">
        <f t="shared" si="1"/>
        <v>1092642.83</v>
      </c>
      <c r="E38" s="147">
        <v>209901.41</v>
      </c>
      <c r="F38" s="147">
        <v>208496.59</v>
      </c>
      <c r="G38" s="148">
        <f t="shared" si="2"/>
        <v>882741.42</v>
      </c>
    </row>
    <row r="39" spans="1:7" x14ac:dyDescent="0.25">
      <c r="A39" s="146" t="s">
        <v>613</v>
      </c>
      <c r="B39" s="147">
        <v>402566.24</v>
      </c>
      <c r="C39" s="147">
        <v>51992.73</v>
      </c>
      <c r="D39" s="148">
        <f t="shared" si="1"/>
        <v>454558.97</v>
      </c>
      <c r="E39" s="147">
        <v>27542.78</v>
      </c>
      <c r="F39" s="147">
        <v>27308.58</v>
      </c>
      <c r="G39" s="148">
        <f t="shared" si="2"/>
        <v>427016.18999999994</v>
      </c>
    </row>
    <row r="40" spans="1:7" x14ac:dyDescent="0.25">
      <c r="A40" s="146" t="s">
        <v>614</v>
      </c>
      <c r="B40" s="147">
        <v>288857.82</v>
      </c>
      <c r="C40" s="147">
        <v>0</v>
      </c>
      <c r="D40" s="148">
        <f t="shared" si="1"/>
        <v>288857.82</v>
      </c>
      <c r="E40" s="147">
        <v>91050.77</v>
      </c>
      <c r="F40" s="147">
        <v>65697.55</v>
      </c>
      <c r="G40" s="148">
        <f t="shared" si="2"/>
        <v>197807.05</v>
      </c>
    </row>
    <row r="41" spans="1:7" x14ac:dyDescent="0.25">
      <c r="A41" s="146" t="s">
        <v>615</v>
      </c>
      <c r="B41" s="147">
        <v>830178.14</v>
      </c>
      <c r="C41" s="147">
        <v>0</v>
      </c>
      <c r="D41" s="148">
        <f t="shared" si="1"/>
        <v>830178.14</v>
      </c>
      <c r="E41" s="147">
        <v>0</v>
      </c>
      <c r="F41" s="147">
        <v>0</v>
      </c>
      <c r="G41" s="148">
        <f t="shared" si="2"/>
        <v>830178.14</v>
      </c>
    </row>
    <row r="42" spans="1:7" x14ac:dyDescent="0.25">
      <c r="A42" s="146" t="s">
        <v>616</v>
      </c>
      <c r="B42" s="147">
        <v>8573525.3699999992</v>
      </c>
      <c r="C42" s="147">
        <v>906814.63</v>
      </c>
      <c r="D42" s="148">
        <f t="shared" si="1"/>
        <v>9480340</v>
      </c>
      <c r="E42" s="147">
        <v>2218920.44</v>
      </c>
      <c r="F42" s="147">
        <v>2218920.44</v>
      </c>
      <c r="G42" s="148">
        <f t="shared" si="2"/>
        <v>7261419.5600000005</v>
      </c>
    </row>
    <row r="43" spans="1:7" x14ac:dyDescent="0.25">
      <c r="A43" s="146" t="s">
        <v>617</v>
      </c>
      <c r="B43" s="147">
        <v>5988209.5800000001</v>
      </c>
      <c r="C43" s="147">
        <v>0</v>
      </c>
      <c r="D43" s="148">
        <f t="shared" si="1"/>
        <v>5988209.5800000001</v>
      </c>
      <c r="E43" s="147">
        <v>1540000</v>
      </c>
      <c r="F43" s="147">
        <v>1540000</v>
      </c>
      <c r="G43" s="148">
        <f t="shared" si="2"/>
        <v>4448209.58</v>
      </c>
    </row>
    <row r="44" spans="1:7" x14ac:dyDescent="0.25">
      <c r="A44" s="146" t="s">
        <v>618</v>
      </c>
      <c r="B44" s="147">
        <v>4492527.05</v>
      </c>
      <c r="C44" s="147">
        <v>0</v>
      </c>
      <c r="D44" s="148">
        <f t="shared" si="1"/>
        <v>4492527.05</v>
      </c>
      <c r="E44" s="147">
        <v>1200000</v>
      </c>
      <c r="F44" s="147">
        <v>1200000</v>
      </c>
      <c r="G44" s="148">
        <f t="shared" si="2"/>
        <v>3292527.05</v>
      </c>
    </row>
    <row r="45" spans="1:7" x14ac:dyDescent="0.25">
      <c r="A45" s="55"/>
      <c r="B45" s="67"/>
      <c r="C45" s="67"/>
      <c r="D45" s="67"/>
      <c r="E45" s="67"/>
      <c r="F45" s="67"/>
      <c r="G45" s="67"/>
    </row>
    <row r="46" spans="1:7" x14ac:dyDescent="0.25">
      <c r="A46" s="26" t="s">
        <v>153</v>
      </c>
      <c r="B46" s="44"/>
      <c r="C46" s="44"/>
      <c r="D46" s="44"/>
      <c r="E46" s="44"/>
      <c r="F46" s="44"/>
      <c r="G46" s="44"/>
    </row>
    <row r="47" spans="1:7" x14ac:dyDescent="0.25">
      <c r="A47" s="3" t="s">
        <v>389</v>
      </c>
      <c r="B47" s="4">
        <f>SUM(B48:B55)</f>
        <v>76832757.549999997</v>
      </c>
      <c r="C47" s="4">
        <f t="shared" ref="C47:G47" si="3">SUM(C48:C55)</f>
        <v>18258087.369999997</v>
      </c>
      <c r="D47" s="4">
        <f t="shared" si="3"/>
        <v>95090844.920000002</v>
      </c>
      <c r="E47" s="4">
        <f t="shared" si="3"/>
        <v>16583241.679999998</v>
      </c>
      <c r="F47" s="4">
        <f t="shared" si="3"/>
        <v>16583241.679999998</v>
      </c>
      <c r="G47" s="4">
        <f t="shared" si="3"/>
        <v>78507603.239999995</v>
      </c>
    </row>
    <row r="48" spans="1:7" x14ac:dyDescent="0.25">
      <c r="A48" s="146" t="s">
        <v>587</v>
      </c>
      <c r="B48" s="147">
        <v>680000</v>
      </c>
      <c r="C48" s="147">
        <v>0</v>
      </c>
      <c r="D48" s="148">
        <f t="shared" ref="D48:D55" si="4">B48+C48</f>
        <v>680000</v>
      </c>
      <c r="E48" s="147">
        <v>209929.99</v>
      </c>
      <c r="F48" s="147">
        <v>209929.99</v>
      </c>
      <c r="G48" s="148">
        <f t="shared" ref="G48:G55" si="5">D48-E48</f>
        <v>470070.01</v>
      </c>
    </row>
    <row r="49" spans="1:7" x14ac:dyDescent="0.25">
      <c r="A49" s="146" t="s">
        <v>598</v>
      </c>
      <c r="B49" s="147">
        <v>0</v>
      </c>
      <c r="C49" s="147">
        <v>1657416</v>
      </c>
      <c r="D49" s="148">
        <f t="shared" si="4"/>
        <v>1657416</v>
      </c>
      <c r="E49" s="147">
        <v>0</v>
      </c>
      <c r="F49" s="147">
        <v>0</v>
      </c>
      <c r="G49" s="148">
        <f t="shared" si="5"/>
        <v>1657416</v>
      </c>
    </row>
    <row r="50" spans="1:7" x14ac:dyDescent="0.25">
      <c r="A50" s="146" t="s">
        <v>599</v>
      </c>
      <c r="B50" s="147">
        <v>0</v>
      </c>
      <c r="C50" s="147">
        <v>650000</v>
      </c>
      <c r="D50" s="148">
        <f t="shared" si="4"/>
        <v>650000</v>
      </c>
      <c r="E50" s="147">
        <v>0</v>
      </c>
      <c r="F50" s="147">
        <v>0</v>
      </c>
      <c r="G50" s="148">
        <f t="shared" si="5"/>
        <v>650000</v>
      </c>
    </row>
    <row r="51" spans="1:7" x14ac:dyDescent="0.25">
      <c r="A51" s="146" t="s">
        <v>603</v>
      </c>
      <c r="B51" s="147">
        <v>24713563.289999999</v>
      </c>
      <c r="C51" s="147">
        <v>15588150.9</v>
      </c>
      <c r="D51" s="148">
        <f t="shared" si="4"/>
        <v>40301714.189999998</v>
      </c>
      <c r="E51" s="147">
        <v>6562331.0499999998</v>
      </c>
      <c r="F51" s="147">
        <v>6562331.0499999998</v>
      </c>
      <c r="G51" s="148">
        <f t="shared" si="5"/>
        <v>33739383.140000001</v>
      </c>
    </row>
    <row r="52" spans="1:7" x14ac:dyDescent="0.25">
      <c r="A52" s="146" t="s">
        <v>607</v>
      </c>
      <c r="B52" s="147">
        <v>1500000</v>
      </c>
      <c r="C52" s="147">
        <v>0</v>
      </c>
      <c r="D52" s="148">
        <f t="shared" si="4"/>
        <v>1500000</v>
      </c>
      <c r="E52" s="147">
        <v>237084.91</v>
      </c>
      <c r="F52" s="147">
        <v>237084.91</v>
      </c>
      <c r="G52" s="148">
        <f t="shared" si="5"/>
        <v>1262915.0900000001</v>
      </c>
    </row>
    <row r="53" spans="1:7" x14ac:dyDescent="0.25">
      <c r="A53" s="146" t="s">
        <v>608</v>
      </c>
      <c r="B53" s="147">
        <v>47784977.649999999</v>
      </c>
      <c r="C53" s="147">
        <v>0</v>
      </c>
      <c r="D53" s="148">
        <f t="shared" si="4"/>
        <v>47784977.649999999</v>
      </c>
      <c r="E53" s="147">
        <v>9228400.9499999993</v>
      </c>
      <c r="F53" s="147">
        <v>9228400.9499999993</v>
      </c>
      <c r="G53" s="148">
        <f t="shared" si="5"/>
        <v>38556576.700000003</v>
      </c>
    </row>
    <row r="54" spans="1:7" x14ac:dyDescent="0.25">
      <c r="A54" s="146" t="s">
        <v>609</v>
      </c>
      <c r="B54" s="147">
        <v>150000</v>
      </c>
      <c r="C54" s="147">
        <v>0</v>
      </c>
      <c r="D54" s="148">
        <f t="shared" si="4"/>
        <v>150000</v>
      </c>
      <c r="E54" s="147">
        <v>0</v>
      </c>
      <c r="F54" s="147">
        <v>0</v>
      </c>
      <c r="G54" s="148">
        <f t="shared" si="5"/>
        <v>150000</v>
      </c>
    </row>
    <row r="55" spans="1:7" x14ac:dyDescent="0.25">
      <c r="A55" s="146" t="s">
        <v>610</v>
      </c>
      <c r="B55" s="147">
        <v>2004216.61</v>
      </c>
      <c r="C55" s="147">
        <v>362520.47</v>
      </c>
      <c r="D55" s="148">
        <f t="shared" si="4"/>
        <v>2366737.08</v>
      </c>
      <c r="E55" s="147">
        <v>345494.78</v>
      </c>
      <c r="F55" s="147">
        <v>345494.78</v>
      </c>
      <c r="G55" s="148">
        <f t="shared" si="5"/>
        <v>2021242.3</v>
      </c>
    </row>
    <row r="56" spans="1:7" x14ac:dyDescent="0.25">
      <c r="A56" s="26" t="s">
        <v>153</v>
      </c>
      <c r="B56" s="44"/>
      <c r="C56" s="44"/>
      <c r="D56" s="44"/>
      <c r="E56" s="44"/>
      <c r="F56" s="44"/>
      <c r="G56" s="44"/>
    </row>
    <row r="57" spans="1:7" x14ac:dyDescent="0.25">
      <c r="A57" s="3" t="s">
        <v>385</v>
      </c>
      <c r="B57" s="4">
        <f>SUM(B47,B9)</f>
        <v>279139308.19</v>
      </c>
      <c r="C57" s="4">
        <f t="shared" ref="C57:G57" si="6">SUM(C47,C9)</f>
        <v>55998140.119999997</v>
      </c>
      <c r="D57" s="4">
        <f t="shared" si="6"/>
        <v>335137448.31</v>
      </c>
      <c r="E57" s="4">
        <f t="shared" si="6"/>
        <v>53540871.359999999</v>
      </c>
      <c r="F57" s="4">
        <f t="shared" si="6"/>
        <v>45731360.039999992</v>
      </c>
      <c r="G57" s="4">
        <f t="shared" si="6"/>
        <v>281596576.95000005</v>
      </c>
    </row>
    <row r="58" spans="1:7" x14ac:dyDescent="0.25">
      <c r="A58" s="48"/>
      <c r="B58" s="48"/>
      <c r="C58" s="48"/>
      <c r="D58" s="48"/>
      <c r="E58" s="48"/>
      <c r="F58" s="48"/>
      <c r="G58" s="4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46:G47 B56:G57 B9:G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46:G47 B56:G57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24" t="s">
        <v>390</v>
      </c>
      <c r="B1" s="225"/>
      <c r="C1" s="225"/>
      <c r="D1" s="225"/>
      <c r="E1" s="225"/>
      <c r="F1" s="225"/>
      <c r="G1" s="225"/>
    </row>
    <row r="2" spans="1:7" x14ac:dyDescent="0.25">
      <c r="A2" s="206" t="s">
        <v>619</v>
      </c>
      <c r="B2" s="207"/>
      <c r="C2" s="207"/>
      <c r="D2" s="207"/>
      <c r="E2" s="207"/>
      <c r="F2" s="207"/>
      <c r="G2" s="208"/>
    </row>
    <row r="3" spans="1:7" x14ac:dyDescent="0.25">
      <c r="A3" s="199" t="s">
        <v>391</v>
      </c>
      <c r="B3" s="209"/>
      <c r="C3" s="209"/>
      <c r="D3" s="209"/>
      <c r="E3" s="209"/>
      <c r="F3" s="209"/>
      <c r="G3" s="201"/>
    </row>
    <row r="4" spans="1:7" x14ac:dyDescent="0.25">
      <c r="A4" s="199" t="s">
        <v>392</v>
      </c>
      <c r="B4" s="209"/>
      <c r="C4" s="209"/>
      <c r="D4" s="209"/>
      <c r="E4" s="209"/>
      <c r="F4" s="209"/>
      <c r="G4" s="201"/>
    </row>
    <row r="5" spans="1:7" x14ac:dyDescent="0.25">
      <c r="A5" s="210" t="s">
        <v>620</v>
      </c>
      <c r="B5" s="211"/>
      <c r="C5" s="211"/>
      <c r="D5" s="211"/>
      <c r="E5" s="211"/>
      <c r="F5" s="211"/>
      <c r="G5" s="212"/>
    </row>
    <row r="6" spans="1:7" x14ac:dyDescent="0.25">
      <c r="A6" s="202" t="s">
        <v>2</v>
      </c>
      <c r="B6" s="203"/>
      <c r="C6" s="203"/>
      <c r="D6" s="203"/>
      <c r="E6" s="203"/>
      <c r="F6" s="203"/>
      <c r="G6" s="204"/>
    </row>
    <row r="7" spans="1:7" ht="15.75" customHeight="1" x14ac:dyDescent="0.25">
      <c r="A7" s="213" t="s">
        <v>6</v>
      </c>
      <c r="B7" s="202" t="s">
        <v>304</v>
      </c>
      <c r="C7" s="203"/>
      <c r="D7" s="203"/>
      <c r="E7" s="203"/>
      <c r="F7" s="204"/>
      <c r="G7" s="217" t="s">
        <v>393</v>
      </c>
    </row>
    <row r="8" spans="1:7" ht="30" x14ac:dyDescent="0.25">
      <c r="A8" s="214"/>
      <c r="B8" s="20" t="s">
        <v>306</v>
      </c>
      <c r="C8" s="7" t="s">
        <v>394</v>
      </c>
      <c r="D8" s="20" t="s">
        <v>308</v>
      </c>
      <c r="E8" s="20" t="s">
        <v>192</v>
      </c>
      <c r="F8" s="27" t="s">
        <v>209</v>
      </c>
      <c r="G8" s="216"/>
    </row>
    <row r="9" spans="1:7" ht="16.5" customHeight="1" x14ac:dyDescent="0.25">
      <c r="A9" s="21" t="s">
        <v>395</v>
      </c>
      <c r="B9" s="191">
        <f>SUM(B10,B19,B27,B37)</f>
        <v>202306550.64000002</v>
      </c>
      <c r="C9" s="191">
        <f t="shared" ref="C9:G9" si="0">SUM(C10,C19,C27,C37)</f>
        <v>37740052.75</v>
      </c>
      <c r="D9" s="191">
        <f t="shared" si="0"/>
        <v>240046603.38999996</v>
      </c>
      <c r="E9" s="191">
        <f t="shared" si="0"/>
        <v>36957629.68</v>
      </c>
      <c r="F9" s="191">
        <f t="shared" si="0"/>
        <v>29148118.360000003</v>
      </c>
      <c r="G9" s="191">
        <f t="shared" si="0"/>
        <v>203088973.71000001</v>
      </c>
    </row>
    <row r="10" spans="1:7" ht="15" customHeight="1" x14ac:dyDescent="0.25">
      <c r="A10" s="50" t="s">
        <v>396</v>
      </c>
      <c r="B10" s="139">
        <f>SUM(B11:B18)</f>
        <v>119680788.89</v>
      </c>
      <c r="C10" s="139">
        <f t="shared" ref="C10:G10" si="1">SUM(C11:C18)</f>
        <v>7582768.9100000001</v>
      </c>
      <c r="D10" s="139">
        <f t="shared" si="1"/>
        <v>127263557.79999998</v>
      </c>
      <c r="E10" s="139">
        <f t="shared" si="1"/>
        <v>23504863.34</v>
      </c>
      <c r="F10" s="139">
        <f t="shared" si="1"/>
        <v>16203816.449999999</v>
      </c>
      <c r="G10" s="139">
        <f t="shared" si="1"/>
        <v>103758694.46000001</v>
      </c>
    </row>
    <row r="11" spans="1:7" x14ac:dyDescent="0.25">
      <c r="A11" s="69" t="s">
        <v>397</v>
      </c>
      <c r="B11" s="149">
        <v>27315565</v>
      </c>
      <c r="C11" s="149">
        <v>6684938.25</v>
      </c>
      <c r="D11" s="150">
        <f>B11+C11</f>
        <v>34000503.25</v>
      </c>
      <c r="E11" s="149">
        <v>9474161.3800000008</v>
      </c>
      <c r="F11" s="149">
        <v>2469022.9900000002</v>
      </c>
      <c r="G11" s="150">
        <f>D11-E11</f>
        <v>24526341.869999997</v>
      </c>
    </row>
    <row r="12" spans="1:7" x14ac:dyDescent="0.25">
      <c r="A12" s="69" t="s">
        <v>398</v>
      </c>
      <c r="B12" s="149">
        <v>526484.4</v>
      </c>
      <c r="C12" s="149">
        <v>0</v>
      </c>
      <c r="D12" s="150">
        <f t="shared" ref="D12:D18" si="2">B12+C12</f>
        <v>526484.4</v>
      </c>
      <c r="E12" s="149">
        <v>102694.42</v>
      </c>
      <c r="F12" s="149">
        <v>101830.1</v>
      </c>
      <c r="G12" s="150">
        <f t="shared" ref="G12:G18" si="3">D12-E12</f>
        <v>423789.98000000004</v>
      </c>
    </row>
    <row r="13" spans="1:7" x14ac:dyDescent="0.25">
      <c r="A13" s="69" t="s">
        <v>399</v>
      </c>
      <c r="B13" s="149">
        <v>22854035.890000001</v>
      </c>
      <c r="C13" s="149">
        <v>51992.73</v>
      </c>
      <c r="D13" s="150">
        <f t="shared" si="2"/>
        <v>22906028.620000001</v>
      </c>
      <c r="E13" s="149">
        <v>2715720.66</v>
      </c>
      <c r="F13" s="149">
        <v>2671357.58</v>
      </c>
      <c r="G13" s="150">
        <f t="shared" si="3"/>
        <v>20190307.960000001</v>
      </c>
    </row>
    <row r="14" spans="1:7" x14ac:dyDescent="0.25">
      <c r="A14" s="69" t="s">
        <v>400</v>
      </c>
      <c r="B14" s="150">
        <v>0</v>
      </c>
      <c r="C14" s="150">
        <v>0</v>
      </c>
      <c r="D14" s="150">
        <f t="shared" si="2"/>
        <v>0</v>
      </c>
      <c r="E14" s="150">
        <v>0</v>
      </c>
      <c r="F14" s="150">
        <v>0</v>
      </c>
      <c r="G14" s="150">
        <f t="shared" si="3"/>
        <v>0</v>
      </c>
    </row>
    <row r="15" spans="1:7" x14ac:dyDescent="0.25">
      <c r="A15" s="69" t="s">
        <v>401</v>
      </c>
      <c r="B15" s="149">
        <v>5686301.6699999999</v>
      </c>
      <c r="C15" s="149">
        <v>0</v>
      </c>
      <c r="D15" s="150">
        <f t="shared" si="2"/>
        <v>5686301.6699999999</v>
      </c>
      <c r="E15" s="149">
        <v>1059224.03</v>
      </c>
      <c r="F15" s="149">
        <v>1047745.82</v>
      </c>
      <c r="G15" s="150">
        <f t="shared" si="3"/>
        <v>4627077.6399999997</v>
      </c>
    </row>
    <row r="16" spans="1:7" x14ac:dyDescent="0.25">
      <c r="A16" s="69" t="s">
        <v>402</v>
      </c>
      <c r="B16" s="150">
        <v>0</v>
      </c>
      <c r="C16" s="150">
        <v>0</v>
      </c>
      <c r="D16" s="150">
        <f t="shared" si="2"/>
        <v>0</v>
      </c>
      <c r="E16" s="150">
        <v>0</v>
      </c>
      <c r="F16" s="150">
        <v>0</v>
      </c>
      <c r="G16" s="150">
        <f t="shared" si="3"/>
        <v>0</v>
      </c>
    </row>
    <row r="17" spans="1:7" x14ac:dyDescent="0.25">
      <c r="A17" s="69" t="s">
        <v>403</v>
      </c>
      <c r="B17" s="149">
        <v>21536158.129999999</v>
      </c>
      <c r="C17" s="149">
        <v>0</v>
      </c>
      <c r="D17" s="150">
        <f t="shared" si="2"/>
        <v>21536158.129999999</v>
      </c>
      <c r="E17" s="149">
        <v>3323649.38</v>
      </c>
      <c r="F17" s="149">
        <v>3150754.37</v>
      </c>
      <c r="G17" s="150">
        <f t="shared" si="3"/>
        <v>18212508.75</v>
      </c>
    </row>
    <row r="18" spans="1:7" x14ac:dyDescent="0.25">
      <c r="A18" s="69" t="s">
        <v>404</v>
      </c>
      <c r="B18" s="149">
        <v>41762243.799999997</v>
      </c>
      <c r="C18" s="149">
        <v>845837.93</v>
      </c>
      <c r="D18" s="150">
        <f t="shared" si="2"/>
        <v>42608081.729999997</v>
      </c>
      <c r="E18" s="149">
        <v>6829413.4699999997</v>
      </c>
      <c r="F18" s="149">
        <v>6763105.5899999999</v>
      </c>
      <c r="G18" s="150">
        <f t="shared" si="3"/>
        <v>35778668.259999998</v>
      </c>
    </row>
    <row r="19" spans="1:7" x14ac:dyDescent="0.25">
      <c r="A19" s="50" t="s">
        <v>405</v>
      </c>
      <c r="B19" s="139">
        <f>SUM(B20:B26)</f>
        <v>71314695.290000007</v>
      </c>
      <c r="C19" s="139">
        <f t="shared" ref="C19:G19" si="4">SUM(C20:C26)</f>
        <v>29489617.139999997</v>
      </c>
      <c r="D19" s="139">
        <f t="shared" si="4"/>
        <v>100804312.42999999</v>
      </c>
      <c r="E19" s="139">
        <f t="shared" si="4"/>
        <v>12458210.41</v>
      </c>
      <c r="F19" s="139">
        <f t="shared" si="4"/>
        <v>11975549.880000003</v>
      </c>
      <c r="G19" s="139">
        <f t="shared" si="4"/>
        <v>88346102.019999996</v>
      </c>
    </row>
    <row r="20" spans="1:7" x14ac:dyDescent="0.25">
      <c r="A20" s="69" t="s">
        <v>406</v>
      </c>
      <c r="B20" s="149">
        <v>7882966.8399999999</v>
      </c>
      <c r="C20" s="149">
        <v>25817.99</v>
      </c>
      <c r="D20" s="150">
        <f t="shared" ref="D20:D26" si="5">B20+C20</f>
        <v>7908784.8300000001</v>
      </c>
      <c r="E20" s="149">
        <v>1434568.94</v>
      </c>
      <c r="F20" s="149">
        <v>1170871.3600000001</v>
      </c>
      <c r="G20" s="150">
        <f t="shared" ref="G20:G26" si="6">D20-E20</f>
        <v>6474215.8900000006</v>
      </c>
    </row>
    <row r="21" spans="1:7" x14ac:dyDescent="0.25">
      <c r="A21" s="69" t="s">
        <v>407</v>
      </c>
      <c r="B21" s="149">
        <v>34414300.450000003</v>
      </c>
      <c r="C21" s="149">
        <v>28556984.52</v>
      </c>
      <c r="D21" s="150">
        <f t="shared" si="5"/>
        <v>62971284.969999999</v>
      </c>
      <c r="E21" s="149">
        <v>4896345.5199999996</v>
      </c>
      <c r="F21" s="149">
        <v>4720248.6900000004</v>
      </c>
      <c r="G21" s="150">
        <f t="shared" si="6"/>
        <v>58074939.450000003</v>
      </c>
    </row>
    <row r="22" spans="1:7" x14ac:dyDescent="0.25">
      <c r="A22" s="69" t="s">
        <v>408</v>
      </c>
      <c r="B22" s="150">
        <v>0</v>
      </c>
      <c r="C22" s="150">
        <v>0</v>
      </c>
      <c r="D22" s="150">
        <f t="shared" si="5"/>
        <v>0</v>
      </c>
      <c r="E22" s="150">
        <v>0</v>
      </c>
      <c r="F22" s="150">
        <v>0</v>
      </c>
      <c r="G22" s="150">
        <f t="shared" si="6"/>
        <v>0</v>
      </c>
    </row>
    <row r="23" spans="1:7" x14ac:dyDescent="0.25">
      <c r="A23" s="69" t="s">
        <v>409</v>
      </c>
      <c r="B23" s="149">
        <v>10480736.630000001</v>
      </c>
      <c r="C23" s="149">
        <v>0</v>
      </c>
      <c r="D23" s="150">
        <f t="shared" si="5"/>
        <v>10480736.630000001</v>
      </c>
      <c r="E23" s="149">
        <v>2740000</v>
      </c>
      <c r="F23" s="149">
        <v>2740000</v>
      </c>
      <c r="G23" s="150">
        <f t="shared" si="6"/>
        <v>7740736.6300000008</v>
      </c>
    </row>
    <row r="24" spans="1:7" x14ac:dyDescent="0.25">
      <c r="A24" s="69" t="s">
        <v>410</v>
      </c>
      <c r="B24" s="149">
        <v>5613011.5</v>
      </c>
      <c r="C24" s="149">
        <v>0</v>
      </c>
      <c r="D24" s="150">
        <f t="shared" si="5"/>
        <v>5613011.5</v>
      </c>
      <c r="E24" s="149">
        <v>576352.84</v>
      </c>
      <c r="F24" s="149">
        <v>548732.22</v>
      </c>
      <c r="G24" s="150">
        <f t="shared" si="6"/>
        <v>5036658.66</v>
      </c>
    </row>
    <row r="25" spans="1:7" x14ac:dyDescent="0.25">
      <c r="A25" s="69" t="s">
        <v>411</v>
      </c>
      <c r="B25" s="149">
        <v>11331726.880000001</v>
      </c>
      <c r="C25" s="149">
        <v>906814.63</v>
      </c>
      <c r="D25" s="150">
        <f t="shared" si="5"/>
        <v>12238541.510000002</v>
      </c>
      <c r="E25" s="149">
        <v>2620081.4500000002</v>
      </c>
      <c r="F25" s="149">
        <v>2611727.15</v>
      </c>
      <c r="G25" s="150">
        <f t="shared" si="6"/>
        <v>9618460.0600000024</v>
      </c>
    </row>
    <row r="26" spans="1:7" x14ac:dyDescent="0.25">
      <c r="A26" s="69" t="s">
        <v>412</v>
      </c>
      <c r="B26" s="149">
        <v>1591952.99</v>
      </c>
      <c r="C26" s="149">
        <v>0</v>
      </c>
      <c r="D26" s="150">
        <f t="shared" si="5"/>
        <v>1591952.99</v>
      </c>
      <c r="E26" s="149">
        <v>190861.66</v>
      </c>
      <c r="F26" s="149">
        <v>183970.46</v>
      </c>
      <c r="G26" s="150">
        <f t="shared" si="6"/>
        <v>1401091.33</v>
      </c>
    </row>
    <row r="27" spans="1:7" x14ac:dyDescent="0.25">
      <c r="A27" s="50" t="s">
        <v>413</v>
      </c>
      <c r="B27" s="139">
        <f>SUM(B28:B36)</f>
        <v>11311066.460000001</v>
      </c>
      <c r="C27" s="139">
        <f t="shared" ref="C27:G27" si="7">SUM(C28:C36)</f>
        <v>667666.69999999995</v>
      </c>
      <c r="D27" s="139">
        <f t="shared" si="7"/>
        <v>11978733.16</v>
      </c>
      <c r="E27" s="139">
        <f t="shared" si="7"/>
        <v>994555.92999999993</v>
      </c>
      <c r="F27" s="139">
        <f t="shared" si="7"/>
        <v>968752.02999999991</v>
      </c>
      <c r="G27" s="139">
        <f t="shared" si="7"/>
        <v>10984177.230000002</v>
      </c>
    </row>
    <row r="28" spans="1:7" x14ac:dyDescent="0.25">
      <c r="A28" s="72" t="s">
        <v>414</v>
      </c>
      <c r="B28" s="149">
        <v>5147544.6900000004</v>
      </c>
      <c r="C28" s="149">
        <v>17666.7</v>
      </c>
      <c r="D28" s="150">
        <f t="shared" ref="D28:D36" si="8">B28+C28</f>
        <v>5165211.3900000006</v>
      </c>
      <c r="E28" s="149">
        <v>416396.6</v>
      </c>
      <c r="F28" s="149">
        <v>408042.81</v>
      </c>
      <c r="G28" s="150">
        <f t="shared" ref="G28:G36" si="9">D28-E28</f>
        <v>4748814.790000001</v>
      </c>
    </row>
    <row r="29" spans="1:7" x14ac:dyDescent="0.25">
      <c r="A29" s="69" t="s">
        <v>415</v>
      </c>
      <c r="B29" s="149">
        <v>0</v>
      </c>
      <c r="C29" s="149">
        <v>650000</v>
      </c>
      <c r="D29" s="150">
        <f t="shared" si="8"/>
        <v>650000</v>
      </c>
      <c r="E29" s="149">
        <v>0</v>
      </c>
      <c r="F29" s="149">
        <v>0</v>
      </c>
      <c r="G29" s="150">
        <f t="shared" si="9"/>
        <v>650000</v>
      </c>
    </row>
    <row r="30" spans="1:7" x14ac:dyDescent="0.25">
      <c r="A30" s="69" t="s">
        <v>416</v>
      </c>
      <c r="B30" s="150">
        <v>0</v>
      </c>
      <c r="C30" s="150">
        <v>0</v>
      </c>
      <c r="D30" s="150">
        <f t="shared" si="8"/>
        <v>0</v>
      </c>
      <c r="E30" s="150">
        <v>0</v>
      </c>
      <c r="F30" s="150">
        <v>0</v>
      </c>
      <c r="G30" s="150">
        <f t="shared" si="9"/>
        <v>0</v>
      </c>
    </row>
    <row r="31" spans="1:7" x14ac:dyDescent="0.25">
      <c r="A31" s="69" t="s">
        <v>417</v>
      </c>
      <c r="B31" s="150">
        <v>0</v>
      </c>
      <c r="C31" s="150">
        <v>0</v>
      </c>
      <c r="D31" s="150">
        <f t="shared" si="8"/>
        <v>0</v>
      </c>
      <c r="E31" s="150">
        <v>0</v>
      </c>
      <c r="F31" s="150">
        <v>0</v>
      </c>
      <c r="G31" s="150">
        <f t="shared" si="9"/>
        <v>0</v>
      </c>
    </row>
    <row r="32" spans="1:7" x14ac:dyDescent="0.25">
      <c r="A32" s="69" t="s">
        <v>418</v>
      </c>
      <c r="B32" s="150">
        <v>0</v>
      </c>
      <c r="C32" s="150">
        <v>0</v>
      </c>
      <c r="D32" s="150">
        <f t="shared" si="8"/>
        <v>0</v>
      </c>
      <c r="E32" s="150">
        <v>0</v>
      </c>
      <c r="F32" s="150">
        <v>0</v>
      </c>
      <c r="G32" s="150">
        <f t="shared" si="9"/>
        <v>0</v>
      </c>
    </row>
    <row r="33" spans="1:7" ht="14.45" customHeight="1" x14ac:dyDescent="0.25">
      <c r="A33" s="69" t="s">
        <v>419</v>
      </c>
      <c r="B33" s="149">
        <v>2594352.13</v>
      </c>
      <c r="C33" s="149">
        <v>0</v>
      </c>
      <c r="D33" s="150">
        <f t="shared" si="8"/>
        <v>2594352.13</v>
      </c>
      <c r="E33" s="149">
        <v>242122.2</v>
      </c>
      <c r="F33" s="149">
        <v>235886.64</v>
      </c>
      <c r="G33" s="150">
        <f t="shared" si="9"/>
        <v>2352229.9299999997</v>
      </c>
    </row>
    <row r="34" spans="1:7" ht="14.45" customHeight="1" x14ac:dyDescent="0.25">
      <c r="A34" s="69" t="s">
        <v>420</v>
      </c>
      <c r="B34" s="149">
        <v>2122000</v>
      </c>
      <c r="C34" s="149">
        <v>0</v>
      </c>
      <c r="D34" s="150">
        <f t="shared" si="8"/>
        <v>2122000</v>
      </c>
      <c r="E34" s="149">
        <v>64426.71</v>
      </c>
      <c r="F34" s="149">
        <v>64426.71</v>
      </c>
      <c r="G34" s="150">
        <f t="shared" si="9"/>
        <v>2057573.29</v>
      </c>
    </row>
    <row r="35" spans="1:7" ht="14.45" customHeight="1" x14ac:dyDescent="0.25">
      <c r="A35" s="69" t="s">
        <v>421</v>
      </c>
      <c r="B35" s="149">
        <v>1447169.64</v>
      </c>
      <c r="C35" s="149">
        <v>0</v>
      </c>
      <c r="D35" s="150">
        <f t="shared" si="8"/>
        <v>1447169.64</v>
      </c>
      <c r="E35" s="149">
        <v>271610.42</v>
      </c>
      <c r="F35" s="149">
        <v>260395.87</v>
      </c>
      <c r="G35" s="150">
        <f t="shared" si="9"/>
        <v>1175559.22</v>
      </c>
    </row>
    <row r="36" spans="1:7" ht="14.45" customHeight="1" x14ac:dyDescent="0.25">
      <c r="A36" s="69" t="s">
        <v>422</v>
      </c>
      <c r="B36" s="150">
        <v>0</v>
      </c>
      <c r="C36" s="150">
        <v>0</v>
      </c>
      <c r="D36" s="150">
        <f t="shared" si="8"/>
        <v>0</v>
      </c>
      <c r="E36" s="150">
        <v>0</v>
      </c>
      <c r="F36" s="150">
        <v>0</v>
      </c>
      <c r="G36" s="150">
        <f t="shared" si="9"/>
        <v>0</v>
      </c>
    </row>
    <row r="37" spans="1:7" ht="14.45" customHeight="1" x14ac:dyDescent="0.25">
      <c r="A37" s="51" t="s">
        <v>423</v>
      </c>
      <c r="B37" s="139">
        <f>SUM(B38:B41)</f>
        <v>0</v>
      </c>
      <c r="C37" s="139">
        <f t="shared" ref="C37:G37" si="10">SUM(C38:C41)</f>
        <v>0</v>
      </c>
      <c r="D37" s="139">
        <f t="shared" si="10"/>
        <v>0</v>
      </c>
      <c r="E37" s="139">
        <f t="shared" si="10"/>
        <v>0</v>
      </c>
      <c r="F37" s="139">
        <f t="shared" si="10"/>
        <v>0</v>
      </c>
      <c r="G37" s="139">
        <f t="shared" si="10"/>
        <v>0</v>
      </c>
    </row>
    <row r="38" spans="1:7" x14ac:dyDescent="0.25">
      <c r="A38" s="72" t="s">
        <v>424</v>
      </c>
      <c r="B38" s="139">
        <v>0</v>
      </c>
      <c r="C38" s="139">
        <v>0</v>
      </c>
      <c r="D38" s="139">
        <v>0</v>
      </c>
      <c r="E38" s="139">
        <v>0</v>
      </c>
      <c r="F38" s="139">
        <v>0</v>
      </c>
      <c r="G38" s="139">
        <v>0</v>
      </c>
    </row>
    <row r="39" spans="1:7" ht="30" x14ac:dyDescent="0.25">
      <c r="A39" s="72" t="s">
        <v>425</v>
      </c>
      <c r="B39" s="139">
        <v>0</v>
      </c>
      <c r="C39" s="139">
        <v>0</v>
      </c>
      <c r="D39" s="139">
        <v>0</v>
      </c>
      <c r="E39" s="139">
        <v>0</v>
      </c>
      <c r="F39" s="139">
        <v>0</v>
      </c>
      <c r="G39" s="139">
        <v>0</v>
      </c>
    </row>
    <row r="40" spans="1:7" x14ac:dyDescent="0.25">
      <c r="A40" s="72" t="s">
        <v>426</v>
      </c>
      <c r="B40" s="139">
        <v>0</v>
      </c>
      <c r="C40" s="139">
        <v>0</v>
      </c>
      <c r="D40" s="139">
        <v>0</v>
      </c>
      <c r="E40" s="139">
        <v>0</v>
      </c>
      <c r="F40" s="139">
        <v>0</v>
      </c>
      <c r="G40" s="139">
        <v>0</v>
      </c>
    </row>
    <row r="41" spans="1:7" x14ac:dyDescent="0.25">
      <c r="A41" s="72" t="s">
        <v>427</v>
      </c>
      <c r="B41" s="139">
        <v>0</v>
      </c>
      <c r="C41" s="139">
        <v>0</v>
      </c>
      <c r="D41" s="139">
        <v>0</v>
      </c>
      <c r="E41" s="139">
        <v>0</v>
      </c>
      <c r="F41" s="139">
        <v>0</v>
      </c>
      <c r="G41" s="139">
        <v>0</v>
      </c>
    </row>
    <row r="42" spans="1:7" x14ac:dyDescent="0.25">
      <c r="A42" s="72"/>
      <c r="B42" s="192"/>
      <c r="C42" s="192"/>
      <c r="D42" s="192"/>
      <c r="E42" s="192"/>
      <c r="F42" s="192"/>
      <c r="G42" s="192"/>
    </row>
    <row r="43" spans="1:7" x14ac:dyDescent="0.25">
      <c r="A43" s="3" t="s">
        <v>428</v>
      </c>
      <c r="B43" s="167">
        <f>SUM(B44,B53,B61,B71)</f>
        <v>76832757.549999997</v>
      </c>
      <c r="C43" s="167">
        <f t="shared" ref="C43:G43" si="11">SUM(C44,C53,C61,C71)</f>
        <v>18258087.369999997</v>
      </c>
      <c r="D43" s="167">
        <f t="shared" si="11"/>
        <v>95090844.919999987</v>
      </c>
      <c r="E43" s="167">
        <f t="shared" si="11"/>
        <v>16583241.68</v>
      </c>
      <c r="F43" s="167">
        <f t="shared" si="11"/>
        <v>16583241.68</v>
      </c>
      <c r="G43" s="167">
        <f t="shared" si="11"/>
        <v>78507603.239999995</v>
      </c>
    </row>
    <row r="44" spans="1:7" x14ac:dyDescent="0.25">
      <c r="A44" s="50" t="s">
        <v>396</v>
      </c>
      <c r="B44" s="139">
        <f>SUM(B45:B52)</f>
        <v>50619194.259999998</v>
      </c>
      <c r="C44" s="139">
        <f t="shared" ref="C44:G44" si="12">SUM(C45:C52)</f>
        <v>362520.47</v>
      </c>
      <c r="D44" s="139">
        <f t="shared" si="12"/>
        <v>50981714.729999997</v>
      </c>
      <c r="E44" s="139">
        <f t="shared" si="12"/>
        <v>9783825.7200000007</v>
      </c>
      <c r="F44" s="139">
        <f t="shared" si="12"/>
        <v>9783825.7200000007</v>
      </c>
      <c r="G44" s="139">
        <f t="shared" si="12"/>
        <v>41197889.009999998</v>
      </c>
    </row>
    <row r="45" spans="1:7" x14ac:dyDescent="0.25">
      <c r="A45" s="72" t="s">
        <v>397</v>
      </c>
      <c r="B45" s="150">
        <v>0</v>
      </c>
      <c r="C45" s="150">
        <v>0</v>
      </c>
      <c r="D45" s="150">
        <f t="shared" ref="D45:D52" si="13">B45+C45</f>
        <v>0</v>
      </c>
      <c r="E45" s="150">
        <v>0</v>
      </c>
      <c r="F45" s="150">
        <v>0</v>
      </c>
      <c r="G45" s="150">
        <f t="shared" ref="G45:G52" si="14">D45-E45</f>
        <v>0</v>
      </c>
    </row>
    <row r="46" spans="1:7" x14ac:dyDescent="0.25">
      <c r="A46" s="72" t="s">
        <v>398</v>
      </c>
      <c r="B46" s="150">
        <v>0</v>
      </c>
      <c r="C46" s="150">
        <v>0</v>
      </c>
      <c r="D46" s="150">
        <f t="shared" si="13"/>
        <v>0</v>
      </c>
      <c r="E46" s="150">
        <v>0</v>
      </c>
      <c r="F46" s="150">
        <v>0</v>
      </c>
      <c r="G46" s="150">
        <f t="shared" si="14"/>
        <v>0</v>
      </c>
    </row>
    <row r="47" spans="1:7" x14ac:dyDescent="0.25">
      <c r="A47" s="72" t="s">
        <v>399</v>
      </c>
      <c r="B47" s="149">
        <v>680000</v>
      </c>
      <c r="C47" s="149">
        <v>0</v>
      </c>
      <c r="D47" s="150">
        <f t="shared" si="13"/>
        <v>680000</v>
      </c>
      <c r="E47" s="149">
        <v>209929.99</v>
      </c>
      <c r="F47" s="149">
        <v>209929.99</v>
      </c>
      <c r="G47" s="150">
        <f t="shared" si="14"/>
        <v>470070.01</v>
      </c>
    </row>
    <row r="48" spans="1:7" x14ac:dyDescent="0.25">
      <c r="A48" s="72" t="s">
        <v>400</v>
      </c>
      <c r="B48" s="150">
        <v>0</v>
      </c>
      <c r="C48" s="150">
        <v>0</v>
      </c>
      <c r="D48" s="150">
        <f t="shared" si="13"/>
        <v>0</v>
      </c>
      <c r="E48" s="150">
        <v>0</v>
      </c>
      <c r="F48" s="150">
        <v>0</v>
      </c>
      <c r="G48" s="150">
        <f t="shared" si="14"/>
        <v>0</v>
      </c>
    </row>
    <row r="49" spans="1:7" x14ac:dyDescent="0.25">
      <c r="A49" s="72" t="s">
        <v>401</v>
      </c>
      <c r="B49" s="150">
        <v>0</v>
      </c>
      <c r="C49" s="150">
        <v>0</v>
      </c>
      <c r="D49" s="150">
        <f t="shared" si="13"/>
        <v>0</v>
      </c>
      <c r="E49" s="150">
        <v>0</v>
      </c>
      <c r="F49" s="150">
        <v>0</v>
      </c>
      <c r="G49" s="150">
        <f t="shared" si="14"/>
        <v>0</v>
      </c>
    </row>
    <row r="50" spans="1:7" x14ac:dyDescent="0.25">
      <c r="A50" s="72" t="s">
        <v>402</v>
      </c>
      <c r="B50" s="150">
        <v>0</v>
      </c>
      <c r="C50" s="150">
        <v>0</v>
      </c>
      <c r="D50" s="150">
        <f t="shared" si="13"/>
        <v>0</v>
      </c>
      <c r="E50" s="150">
        <v>0</v>
      </c>
      <c r="F50" s="150">
        <v>0</v>
      </c>
      <c r="G50" s="150">
        <f t="shared" si="14"/>
        <v>0</v>
      </c>
    </row>
    <row r="51" spans="1:7" x14ac:dyDescent="0.25">
      <c r="A51" s="72" t="s">
        <v>403</v>
      </c>
      <c r="B51" s="149">
        <v>49939194.259999998</v>
      </c>
      <c r="C51" s="149">
        <v>362520.47</v>
      </c>
      <c r="D51" s="150">
        <f t="shared" si="13"/>
        <v>50301714.729999997</v>
      </c>
      <c r="E51" s="149">
        <v>9573895.7300000004</v>
      </c>
      <c r="F51" s="149">
        <v>9573895.7300000004</v>
      </c>
      <c r="G51" s="150">
        <f t="shared" si="14"/>
        <v>40727819</v>
      </c>
    </row>
    <row r="52" spans="1:7" x14ac:dyDescent="0.25">
      <c r="A52" s="72" t="s">
        <v>404</v>
      </c>
      <c r="B52" s="150">
        <v>0</v>
      </c>
      <c r="C52" s="150">
        <v>0</v>
      </c>
      <c r="D52" s="150">
        <f t="shared" si="13"/>
        <v>0</v>
      </c>
      <c r="E52" s="150">
        <v>0</v>
      </c>
      <c r="F52" s="150">
        <v>0</v>
      </c>
      <c r="G52" s="150">
        <f t="shared" si="14"/>
        <v>0</v>
      </c>
    </row>
    <row r="53" spans="1:7" x14ac:dyDescent="0.25">
      <c r="A53" s="50" t="s">
        <v>405</v>
      </c>
      <c r="B53" s="139">
        <f>SUM(B54:B60)</f>
        <v>26213563.289999999</v>
      </c>
      <c r="C53" s="139">
        <f t="shared" ref="C53:G53" si="15">SUM(C54:C60)</f>
        <v>17245566.899999999</v>
      </c>
      <c r="D53" s="139">
        <f t="shared" si="15"/>
        <v>43459130.189999998</v>
      </c>
      <c r="E53" s="139">
        <f t="shared" si="15"/>
        <v>6799415.96</v>
      </c>
      <c r="F53" s="139">
        <f t="shared" si="15"/>
        <v>6799415.96</v>
      </c>
      <c r="G53" s="139">
        <f t="shared" si="15"/>
        <v>36659714.229999997</v>
      </c>
    </row>
    <row r="54" spans="1:7" x14ac:dyDescent="0.25">
      <c r="A54" s="72" t="s">
        <v>406</v>
      </c>
      <c r="B54" s="150">
        <v>0</v>
      </c>
      <c r="C54" s="150">
        <v>0</v>
      </c>
      <c r="D54" s="150">
        <f t="shared" ref="D54:D60" si="16">B54+C54</f>
        <v>0</v>
      </c>
      <c r="E54" s="150">
        <v>0</v>
      </c>
      <c r="F54" s="150">
        <v>0</v>
      </c>
      <c r="G54" s="150">
        <f t="shared" ref="G54:G60" si="17">D54-E54</f>
        <v>0</v>
      </c>
    </row>
    <row r="55" spans="1:7" x14ac:dyDescent="0.25">
      <c r="A55" s="72" t="s">
        <v>407</v>
      </c>
      <c r="B55" s="149">
        <v>26213563.289999999</v>
      </c>
      <c r="C55" s="149">
        <v>17245566.899999999</v>
      </c>
      <c r="D55" s="150">
        <f t="shared" si="16"/>
        <v>43459130.189999998</v>
      </c>
      <c r="E55" s="149">
        <v>6799415.96</v>
      </c>
      <c r="F55" s="149">
        <v>6799415.96</v>
      </c>
      <c r="G55" s="150">
        <f t="shared" si="17"/>
        <v>36659714.229999997</v>
      </c>
    </row>
    <row r="56" spans="1:7" x14ac:dyDescent="0.25">
      <c r="A56" s="72" t="s">
        <v>408</v>
      </c>
      <c r="B56" s="150">
        <v>0</v>
      </c>
      <c r="C56" s="150">
        <v>0</v>
      </c>
      <c r="D56" s="150">
        <f t="shared" si="16"/>
        <v>0</v>
      </c>
      <c r="E56" s="150">
        <v>0</v>
      </c>
      <c r="F56" s="150">
        <v>0</v>
      </c>
      <c r="G56" s="150">
        <f t="shared" si="17"/>
        <v>0</v>
      </c>
    </row>
    <row r="57" spans="1:7" x14ac:dyDescent="0.25">
      <c r="A57" s="73" t="s">
        <v>409</v>
      </c>
      <c r="B57" s="150">
        <v>0</v>
      </c>
      <c r="C57" s="150">
        <v>0</v>
      </c>
      <c r="D57" s="150">
        <f t="shared" si="16"/>
        <v>0</v>
      </c>
      <c r="E57" s="150">
        <v>0</v>
      </c>
      <c r="F57" s="150">
        <v>0</v>
      </c>
      <c r="G57" s="150">
        <f t="shared" si="17"/>
        <v>0</v>
      </c>
    </row>
    <row r="58" spans="1:7" x14ac:dyDescent="0.25">
      <c r="A58" s="72" t="s">
        <v>410</v>
      </c>
      <c r="B58" s="150">
        <v>0</v>
      </c>
      <c r="C58" s="150">
        <v>0</v>
      </c>
      <c r="D58" s="150">
        <f t="shared" si="16"/>
        <v>0</v>
      </c>
      <c r="E58" s="150">
        <v>0</v>
      </c>
      <c r="F58" s="150">
        <v>0</v>
      </c>
      <c r="G58" s="150">
        <f t="shared" si="17"/>
        <v>0</v>
      </c>
    </row>
    <row r="59" spans="1:7" x14ac:dyDescent="0.25">
      <c r="A59" s="72" t="s">
        <v>411</v>
      </c>
      <c r="B59" s="150">
        <v>0</v>
      </c>
      <c r="C59" s="150">
        <v>0</v>
      </c>
      <c r="D59" s="150">
        <f t="shared" si="16"/>
        <v>0</v>
      </c>
      <c r="E59" s="150">
        <v>0</v>
      </c>
      <c r="F59" s="150">
        <v>0</v>
      </c>
      <c r="G59" s="150">
        <f t="shared" si="17"/>
        <v>0</v>
      </c>
    </row>
    <row r="60" spans="1:7" x14ac:dyDescent="0.25">
      <c r="A60" s="72" t="s">
        <v>412</v>
      </c>
      <c r="B60" s="150">
        <v>0</v>
      </c>
      <c r="C60" s="150">
        <v>0</v>
      </c>
      <c r="D60" s="150">
        <f t="shared" si="16"/>
        <v>0</v>
      </c>
      <c r="E60" s="150">
        <v>0</v>
      </c>
      <c r="F60" s="150">
        <v>0</v>
      </c>
      <c r="G60" s="150">
        <f t="shared" si="17"/>
        <v>0</v>
      </c>
    </row>
    <row r="61" spans="1:7" x14ac:dyDescent="0.25">
      <c r="A61" s="50" t="s">
        <v>413</v>
      </c>
      <c r="B61" s="139">
        <f>SUM(B62:B70)</f>
        <v>0</v>
      </c>
      <c r="C61" s="139">
        <f t="shared" ref="C61:G61" si="18">SUM(C62:C70)</f>
        <v>650000</v>
      </c>
      <c r="D61" s="139">
        <f t="shared" si="18"/>
        <v>650000</v>
      </c>
      <c r="E61" s="139">
        <f t="shared" si="18"/>
        <v>0</v>
      </c>
      <c r="F61" s="139">
        <f t="shared" si="18"/>
        <v>0</v>
      </c>
      <c r="G61" s="139">
        <f t="shared" si="18"/>
        <v>650000</v>
      </c>
    </row>
    <row r="62" spans="1:7" x14ac:dyDescent="0.25">
      <c r="A62" s="72" t="s">
        <v>414</v>
      </c>
      <c r="B62" s="150">
        <v>0</v>
      </c>
      <c r="C62" s="150">
        <v>0</v>
      </c>
      <c r="D62" s="150">
        <f t="shared" ref="D62:D70" si="19">B62+C62</f>
        <v>0</v>
      </c>
      <c r="E62" s="150">
        <v>0</v>
      </c>
      <c r="F62" s="150">
        <v>0</v>
      </c>
      <c r="G62" s="150">
        <f t="shared" ref="G62:G70" si="20">D62-E62</f>
        <v>0</v>
      </c>
    </row>
    <row r="63" spans="1:7" x14ac:dyDescent="0.25">
      <c r="A63" s="72" t="s">
        <v>415</v>
      </c>
      <c r="B63" s="149">
        <v>0</v>
      </c>
      <c r="C63" s="149">
        <v>650000</v>
      </c>
      <c r="D63" s="150">
        <f t="shared" si="19"/>
        <v>650000</v>
      </c>
      <c r="E63" s="149">
        <v>0</v>
      </c>
      <c r="F63" s="149">
        <v>0</v>
      </c>
      <c r="G63" s="150">
        <f t="shared" si="20"/>
        <v>650000</v>
      </c>
    </row>
    <row r="64" spans="1:7" x14ac:dyDescent="0.25">
      <c r="A64" s="72" t="s">
        <v>416</v>
      </c>
      <c r="B64" s="150">
        <v>0</v>
      </c>
      <c r="C64" s="150">
        <v>0</v>
      </c>
      <c r="D64" s="150">
        <f t="shared" si="19"/>
        <v>0</v>
      </c>
      <c r="E64" s="150">
        <v>0</v>
      </c>
      <c r="F64" s="150">
        <v>0</v>
      </c>
      <c r="G64" s="150">
        <f t="shared" si="20"/>
        <v>0</v>
      </c>
    </row>
    <row r="65" spans="1:7" x14ac:dyDescent="0.25">
      <c r="A65" s="72" t="s">
        <v>417</v>
      </c>
      <c r="B65" s="150">
        <v>0</v>
      </c>
      <c r="C65" s="150">
        <v>0</v>
      </c>
      <c r="D65" s="150">
        <f t="shared" si="19"/>
        <v>0</v>
      </c>
      <c r="E65" s="150">
        <v>0</v>
      </c>
      <c r="F65" s="150">
        <v>0</v>
      </c>
      <c r="G65" s="150">
        <f t="shared" si="20"/>
        <v>0</v>
      </c>
    </row>
    <row r="66" spans="1:7" x14ac:dyDescent="0.25">
      <c r="A66" s="72" t="s">
        <v>418</v>
      </c>
      <c r="B66" s="150">
        <v>0</v>
      </c>
      <c r="C66" s="150">
        <v>0</v>
      </c>
      <c r="D66" s="150">
        <f t="shared" si="19"/>
        <v>0</v>
      </c>
      <c r="E66" s="150">
        <v>0</v>
      </c>
      <c r="F66" s="150">
        <v>0</v>
      </c>
      <c r="G66" s="150">
        <f t="shared" si="20"/>
        <v>0</v>
      </c>
    </row>
    <row r="67" spans="1:7" x14ac:dyDescent="0.25">
      <c r="A67" s="72" t="s">
        <v>419</v>
      </c>
      <c r="B67" s="150">
        <v>0</v>
      </c>
      <c r="C67" s="150">
        <v>0</v>
      </c>
      <c r="D67" s="150">
        <f t="shared" si="19"/>
        <v>0</v>
      </c>
      <c r="E67" s="150">
        <v>0</v>
      </c>
      <c r="F67" s="150">
        <v>0</v>
      </c>
      <c r="G67" s="150">
        <f t="shared" si="20"/>
        <v>0</v>
      </c>
    </row>
    <row r="68" spans="1:7" x14ac:dyDescent="0.25">
      <c r="A68" s="72" t="s">
        <v>420</v>
      </c>
      <c r="B68" s="150">
        <v>0</v>
      </c>
      <c r="C68" s="150">
        <v>0</v>
      </c>
      <c r="D68" s="150">
        <f t="shared" si="19"/>
        <v>0</v>
      </c>
      <c r="E68" s="150">
        <v>0</v>
      </c>
      <c r="F68" s="150">
        <v>0</v>
      </c>
      <c r="G68" s="150">
        <f t="shared" si="20"/>
        <v>0</v>
      </c>
    </row>
    <row r="69" spans="1:7" x14ac:dyDescent="0.25">
      <c r="A69" s="72" t="s">
        <v>421</v>
      </c>
      <c r="B69" s="150">
        <v>0</v>
      </c>
      <c r="C69" s="150">
        <v>0</v>
      </c>
      <c r="D69" s="150">
        <f t="shared" si="19"/>
        <v>0</v>
      </c>
      <c r="E69" s="150">
        <v>0</v>
      </c>
      <c r="F69" s="150">
        <v>0</v>
      </c>
      <c r="G69" s="150">
        <f t="shared" si="20"/>
        <v>0</v>
      </c>
    </row>
    <row r="70" spans="1:7" x14ac:dyDescent="0.25">
      <c r="A70" s="72" t="s">
        <v>422</v>
      </c>
      <c r="B70" s="150">
        <v>0</v>
      </c>
      <c r="C70" s="150">
        <v>0</v>
      </c>
      <c r="D70" s="150">
        <f t="shared" si="19"/>
        <v>0</v>
      </c>
      <c r="E70" s="150">
        <v>0</v>
      </c>
      <c r="F70" s="150">
        <v>0</v>
      </c>
      <c r="G70" s="150">
        <f t="shared" si="20"/>
        <v>0</v>
      </c>
    </row>
    <row r="71" spans="1:7" x14ac:dyDescent="0.25">
      <c r="A71" s="51" t="s">
        <v>423</v>
      </c>
      <c r="B71" s="139">
        <f>SUM(B72:B75)</f>
        <v>0</v>
      </c>
      <c r="C71" s="139">
        <f t="shared" ref="C71:G71" si="21">SUM(C72:C75)</f>
        <v>0</v>
      </c>
      <c r="D71" s="139">
        <f t="shared" si="21"/>
        <v>0</v>
      </c>
      <c r="E71" s="139">
        <f t="shared" si="21"/>
        <v>0</v>
      </c>
      <c r="F71" s="139">
        <f t="shared" si="21"/>
        <v>0</v>
      </c>
      <c r="G71" s="139">
        <f t="shared" si="21"/>
        <v>0</v>
      </c>
    </row>
    <row r="72" spans="1:7" x14ac:dyDescent="0.25">
      <c r="A72" s="72" t="s">
        <v>424</v>
      </c>
      <c r="B72" s="139">
        <v>0</v>
      </c>
      <c r="C72" s="139">
        <v>0</v>
      </c>
      <c r="D72" s="139">
        <v>0</v>
      </c>
      <c r="E72" s="139">
        <v>0</v>
      </c>
      <c r="F72" s="139">
        <v>0</v>
      </c>
      <c r="G72" s="139">
        <v>0</v>
      </c>
    </row>
    <row r="73" spans="1:7" ht="30" x14ac:dyDescent="0.25">
      <c r="A73" s="72" t="s">
        <v>425</v>
      </c>
      <c r="B73" s="139">
        <v>0</v>
      </c>
      <c r="C73" s="139">
        <v>0</v>
      </c>
      <c r="D73" s="139">
        <v>0</v>
      </c>
      <c r="E73" s="139">
        <v>0</v>
      </c>
      <c r="F73" s="139">
        <v>0</v>
      </c>
      <c r="G73" s="139">
        <v>0</v>
      </c>
    </row>
    <row r="74" spans="1:7" x14ac:dyDescent="0.25">
      <c r="A74" s="72" t="s">
        <v>426</v>
      </c>
      <c r="B74" s="139">
        <v>0</v>
      </c>
      <c r="C74" s="139">
        <v>0</v>
      </c>
      <c r="D74" s="139">
        <v>0</v>
      </c>
      <c r="E74" s="139">
        <v>0</v>
      </c>
      <c r="F74" s="139">
        <v>0</v>
      </c>
      <c r="G74" s="139">
        <v>0</v>
      </c>
    </row>
    <row r="75" spans="1:7" x14ac:dyDescent="0.25">
      <c r="A75" s="72" t="s">
        <v>427</v>
      </c>
      <c r="B75" s="139">
        <v>0</v>
      </c>
      <c r="C75" s="139">
        <v>0</v>
      </c>
      <c r="D75" s="139">
        <v>0</v>
      </c>
      <c r="E75" s="139">
        <v>0</v>
      </c>
      <c r="F75" s="139">
        <v>0</v>
      </c>
      <c r="G75" s="139">
        <v>0</v>
      </c>
    </row>
    <row r="76" spans="1:7" x14ac:dyDescent="0.25">
      <c r="A76" s="40"/>
      <c r="B76" s="166"/>
      <c r="C76" s="166"/>
      <c r="D76" s="166"/>
      <c r="E76" s="166"/>
      <c r="F76" s="166"/>
      <c r="G76" s="166"/>
    </row>
    <row r="77" spans="1:7" x14ac:dyDescent="0.25">
      <c r="A77" s="3" t="s">
        <v>385</v>
      </c>
      <c r="B77" s="167">
        <f>B43+B9</f>
        <v>279139308.19</v>
      </c>
      <c r="C77" s="167">
        <f t="shared" ref="C77:G77" si="22">C43+C9</f>
        <v>55998140.119999997</v>
      </c>
      <c r="D77" s="167">
        <f t="shared" si="22"/>
        <v>335137448.30999994</v>
      </c>
      <c r="E77" s="167">
        <f t="shared" si="22"/>
        <v>53540871.359999999</v>
      </c>
      <c r="F77" s="167">
        <f t="shared" si="22"/>
        <v>45731360.040000007</v>
      </c>
      <c r="G77" s="167">
        <f t="shared" si="22"/>
        <v>281596576.94999999</v>
      </c>
    </row>
    <row r="78" spans="1:7" x14ac:dyDescent="0.25">
      <c r="A78" s="48"/>
      <c r="B78" s="178"/>
      <c r="C78" s="178"/>
      <c r="D78" s="178"/>
      <c r="E78" s="178"/>
      <c r="F78" s="178"/>
      <c r="G78" s="17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0 B61:G61 C53:G53 B19:G19 B27:G27 B37:G44 B71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A10" zoomScale="75" zoomScaleNormal="75" workbookViewId="0">
      <selection activeCell="B21" sqref="B2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18" t="s">
        <v>429</v>
      </c>
      <c r="B1" s="194"/>
      <c r="C1" s="194"/>
      <c r="D1" s="194"/>
      <c r="E1" s="194"/>
      <c r="F1" s="194"/>
      <c r="G1" s="195"/>
    </row>
    <row r="2" spans="1:7" x14ac:dyDescent="0.25">
      <c r="A2" s="206" t="s">
        <v>619</v>
      </c>
      <c r="B2" s="207"/>
      <c r="C2" s="207"/>
      <c r="D2" s="207"/>
      <c r="E2" s="207"/>
      <c r="F2" s="207"/>
      <c r="G2" s="208"/>
    </row>
    <row r="3" spans="1:7" x14ac:dyDescent="0.25">
      <c r="A3" s="210" t="s">
        <v>302</v>
      </c>
      <c r="B3" s="211"/>
      <c r="C3" s="211"/>
      <c r="D3" s="211"/>
      <c r="E3" s="211"/>
      <c r="F3" s="211"/>
      <c r="G3" s="212"/>
    </row>
    <row r="4" spans="1:7" x14ac:dyDescent="0.25">
      <c r="A4" s="210" t="s">
        <v>430</v>
      </c>
      <c r="B4" s="211"/>
      <c r="C4" s="211"/>
      <c r="D4" s="211"/>
      <c r="E4" s="211"/>
      <c r="F4" s="211"/>
      <c r="G4" s="212"/>
    </row>
    <row r="5" spans="1:7" x14ac:dyDescent="0.25">
      <c r="A5" s="210" t="s">
        <v>620</v>
      </c>
      <c r="B5" s="211"/>
      <c r="C5" s="211"/>
      <c r="D5" s="211"/>
      <c r="E5" s="211"/>
      <c r="F5" s="211"/>
      <c r="G5" s="212"/>
    </row>
    <row r="6" spans="1:7" x14ac:dyDescent="0.25">
      <c r="A6" s="98" t="s">
        <v>2</v>
      </c>
      <c r="B6" s="99"/>
      <c r="C6" s="99"/>
      <c r="D6" s="99"/>
      <c r="E6" s="99"/>
      <c r="F6" s="99"/>
      <c r="G6" s="100"/>
    </row>
    <row r="7" spans="1:7" x14ac:dyDescent="0.25">
      <c r="A7" s="213" t="s">
        <v>431</v>
      </c>
      <c r="B7" s="216" t="s">
        <v>304</v>
      </c>
      <c r="C7" s="216"/>
      <c r="D7" s="216"/>
      <c r="E7" s="216"/>
      <c r="F7" s="216"/>
      <c r="G7" s="216" t="s">
        <v>305</v>
      </c>
    </row>
    <row r="8" spans="1:7" ht="30" x14ac:dyDescent="0.25">
      <c r="A8" s="214"/>
      <c r="B8" s="7" t="s">
        <v>306</v>
      </c>
      <c r="C8" s="28" t="s">
        <v>394</v>
      </c>
      <c r="D8" s="28" t="s">
        <v>237</v>
      </c>
      <c r="E8" s="28" t="s">
        <v>192</v>
      </c>
      <c r="F8" s="28" t="s">
        <v>209</v>
      </c>
      <c r="G8" s="226"/>
    </row>
    <row r="9" spans="1:7" ht="15.75" customHeight="1" x14ac:dyDescent="0.25">
      <c r="A9" s="21" t="s">
        <v>432</v>
      </c>
      <c r="B9" s="101">
        <f>SUM(B10,B11,B12,B15,B16,B19)</f>
        <v>91044878.579999998</v>
      </c>
      <c r="C9" s="101">
        <f t="shared" ref="C9:G9" si="0">SUM(C10,C11,C12,C15,C16,C19)</f>
        <v>-596545.74</v>
      </c>
      <c r="D9" s="101">
        <f t="shared" si="0"/>
        <v>90448332.840000004</v>
      </c>
      <c r="E9" s="101">
        <f t="shared" si="0"/>
        <v>16164105.16</v>
      </c>
      <c r="F9" s="101">
        <f t="shared" si="0"/>
        <v>16168502.210000001</v>
      </c>
      <c r="G9" s="101">
        <f t="shared" si="0"/>
        <v>74284227.680000007</v>
      </c>
    </row>
    <row r="10" spans="1:7" x14ac:dyDescent="0.25">
      <c r="A10" s="50" t="s">
        <v>433</v>
      </c>
      <c r="B10" s="151">
        <v>91044878.579999998</v>
      </c>
      <c r="C10" s="151">
        <v>-596545.74</v>
      </c>
      <c r="D10" s="152">
        <f>B10+C10</f>
        <v>90448332.840000004</v>
      </c>
      <c r="E10" s="151">
        <v>16164105.16</v>
      </c>
      <c r="F10" s="151">
        <v>16168502.210000001</v>
      </c>
      <c r="G10" s="152">
        <f>D10-E10</f>
        <v>74284227.680000007</v>
      </c>
    </row>
    <row r="11" spans="1:7" ht="15.75" customHeight="1" x14ac:dyDescent="0.25">
      <c r="A11" s="50" t="s">
        <v>434</v>
      </c>
      <c r="B11" s="68">
        <v>0</v>
      </c>
      <c r="C11" s="68">
        <v>0</v>
      </c>
      <c r="D11" s="68">
        <v>0</v>
      </c>
      <c r="E11" s="68">
        <v>0</v>
      </c>
      <c r="F11" s="68">
        <v>0</v>
      </c>
      <c r="G11" s="68">
        <f t="shared" ref="G11:G19" si="1">D11-E11</f>
        <v>0</v>
      </c>
    </row>
    <row r="12" spans="1:7" x14ac:dyDescent="0.25">
      <c r="A12" s="50" t="s">
        <v>435</v>
      </c>
      <c r="B12" s="68">
        <f>B13+B14</f>
        <v>0</v>
      </c>
      <c r="C12" s="68">
        <f t="shared" ref="C12:G12" si="2">C13+C14</f>
        <v>0</v>
      </c>
      <c r="D12" s="68">
        <f t="shared" si="2"/>
        <v>0</v>
      </c>
      <c r="E12" s="68">
        <f t="shared" si="2"/>
        <v>0</v>
      </c>
      <c r="F12" s="68">
        <f t="shared" si="2"/>
        <v>0</v>
      </c>
      <c r="G12" s="68">
        <f t="shared" si="2"/>
        <v>0</v>
      </c>
    </row>
    <row r="13" spans="1:7" x14ac:dyDescent="0.25">
      <c r="A13" s="69" t="s">
        <v>436</v>
      </c>
      <c r="B13" s="68">
        <v>0</v>
      </c>
      <c r="C13" s="68">
        <v>0</v>
      </c>
      <c r="D13" s="68">
        <v>0</v>
      </c>
      <c r="E13" s="68">
        <v>0</v>
      </c>
      <c r="F13" s="68">
        <v>0</v>
      </c>
      <c r="G13" s="68">
        <f t="shared" si="1"/>
        <v>0</v>
      </c>
    </row>
    <row r="14" spans="1:7" x14ac:dyDescent="0.25">
      <c r="A14" s="69" t="s">
        <v>437</v>
      </c>
      <c r="B14" s="68">
        <v>0</v>
      </c>
      <c r="C14" s="68">
        <v>0</v>
      </c>
      <c r="D14" s="68">
        <v>0</v>
      </c>
      <c r="E14" s="68">
        <v>0</v>
      </c>
      <c r="F14" s="68">
        <v>0</v>
      </c>
      <c r="G14" s="68">
        <f t="shared" si="1"/>
        <v>0</v>
      </c>
    </row>
    <row r="15" spans="1:7" x14ac:dyDescent="0.25">
      <c r="A15" s="50" t="s">
        <v>438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f t="shared" si="1"/>
        <v>0</v>
      </c>
    </row>
    <row r="16" spans="1:7" ht="30" x14ac:dyDescent="0.25">
      <c r="A16" s="51" t="s">
        <v>439</v>
      </c>
      <c r="B16" s="68">
        <f>B17+B18</f>
        <v>0</v>
      </c>
      <c r="C16" s="68">
        <f t="shared" ref="C16:G16" si="3">C17+C18</f>
        <v>0</v>
      </c>
      <c r="D16" s="68">
        <f t="shared" si="3"/>
        <v>0</v>
      </c>
      <c r="E16" s="68">
        <f t="shared" si="3"/>
        <v>0</v>
      </c>
      <c r="F16" s="68">
        <f t="shared" si="3"/>
        <v>0</v>
      </c>
      <c r="G16" s="68">
        <f t="shared" si="3"/>
        <v>0</v>
      </c>
    </row>
    <row r="17" spans="1:7" x14ac:dyDescent="0.25">
      <c r="A17" s="69" t="s">
        <v>440</v>
      </c>
      <c r="B17" s="68">
        <v>0</v>
      </c>
      <c r="C17" s="68">
        <v>0</v>
      </c>
      <c r="D17" s="68">
        <v>0</v>
      </c>
      <c r="E17" s="68">
        <v>0</v>
      </c>
      <c r="F17" s="68">
        <v>0</v>
      </c>
      <c r="G17" s="68">
        <f t="shared" si="1"/>
        <v>0</v>
      </c>
    </row>
    <row r="18" spans="1:7" x14ac:dyDescent="0.25">
      <c r="A18" s="69" t="s">
        <v>441</v>
      </c>
      <c r="B18" s="68">
        <v>0</v>
      </c>
      <c r="C18" s="68">
        <v>0</v>
      </c>
      <c r="D18" s="68">
        <v>0</v>
      </c>
      <c r="E18" s="68">
        <v>0</v>
      </c>
      <c r="F18" s="68">
        <v>0</v>
      </c>
      <c r="G18" s="68">
        <f t="shared" si="1"/>
        <v>0</v>
      </c>
    </row>
    <row r="19" spans="1:7" x14ac:dyDescent="0.25">
      <c r="A19" s="50" t="s">
        <v>442</v>
      </c>
      <c r="B19" s="68">
        <v>0</v>
      </c>
      <c r="C19" s="68">
        <v>0</v>
      </c>
      <c r="D19" s="68">
        <v>0</v>
      </c>
      <c r="E19" s="68">
        <v>0</v>
      </c>
      <c r="F19" s="68">
        <v>0</v>
      </c>
      <c r="G19" s="68">
        <f t="shared" si="1"/>
        <v>0</v>
      </c>
    </row>
    <row r="20" spans="1:7" x14ac:dyDescent="0.25">
      <c r="A20" s="40"/>
      <c r="B20" s="70"/>
      <c r="C20" s="70"/>
      <c r="D20" s="70"/>
      <c r="E20" s="70"/>
      <c r="F20" s="70"/>
      <c r="G20" s="70"/>
    </row>
    <row r="21" spans="1:7" x14ac:dyDescent="0.25">
      <c r="A21" s="29" t="s">
        <v>443</v>
      </c>
      <c r="B21" s="101">
        <f>SUM(B22,B23,B24,B27,B28,B31)</f>
        <v>46886418.390000001</v>
      </c>
      <c r="C21" s="101">
        <f t="shared" ref="C21:F21" si="4">SUM(C22,C23,C24,C27,C28,C31)</f>
        <v>0</v>
      </c>
      <c r="D21" s="101">
        <f t="shared" si="4"/>
        <v>46886418.390000001</v>
      </c>
      <c r="E21" s="101">
        <f t="shared" si="4"/>
        <v>9023058.9100000001</v>
      </c>
      <c r="F21" s="101">
        <f t="shared" si="4"/>
        <v>9023058.9100000001</v>
      </c>
      <c r="G21" s="101">
        <f>SUM(G22,G23,G24,G27,G28,G31)</f>
        <v>37863359.480000004</v>
      </c>
    </row>
    <row r="22" spans="1:7" x14ac:dyDescent="0.25">
      <c r="A22" s="50" t="s">
        <v>433</v>
      </c>
      <c r="B22" s="151">
        <v>46886418.390000001</v>
      </c>
      <c r="C22" s="151">
        <v>0</v>
      </c>
      <c r="D22" s="152">
        <f>B22+C22</f>
        <v>46886418.390000001</v>
      </c>
      <c r="E22" s="151">
        <v>9023058.9100000001</v>
      </c>
      <c r="F22" s="151">
        <v>9023058.9100000001</v>
      </c>
      <c r="G22" s="152">
        <f>D22-E22</f>
        <v>37863359.480000004</v>
      </c>
    </row>
    <row r="23" spans="1:7" x14ac:dyDescent="0.25">
      <c r="A23" s="50" t="s">
        <v>434</v>
      </c>
      <c r="B23" s="68">
        <v>0</v>
      </c>
      <c r="C23" s="68">
        <v>0</v>
      </c>
      <c r="D23" s="68">
        <v>0</v>
      </c>
      <c r="E23" s="68">
        <v>0</v>
      </c>
      <c r="F23" s="68">
        <v>0</v>
      </c>
      <c r="G23" s="68">
        <f t="shared" ref="G23:G31" si="5">D23-E23</f>
        <v>0</v>
      </c>
    </row>
    <row r="24" spans="1:7" x14ac:dyDescent="0.25">
      <c r="A24" s="50" t="s">
        <v>435</v>
      </c>
      <c r="B24" s="68">
        <f t="shared" ref="B24:G24" si="6">B25+B26</f>
        <v>0</v>
      </c>
      <c r="C24" s="68">
        <f t="shared" si="6"/>
        <v>0</v>
      </c>
      <c r="D24" s="68">
        <f t="shared" si="6"/>
        <v>0</v>
      </c>
      <c r="E24" s="68">
        <f t="shared" si="6"/>
        <v>0</v>
      </c>
      <c r="F24" s="68">
        <f t="shared" si="6"/>
        <v>0</v>
      </c>
      <c r="G24" s="68">
        <f t="shared" si="6"/>
        <v>0</v>
      </c>
    </row>
    <row r="25" spans="1:7" x14ac:dyDescent="0.25">
      <c r="A25" s="69" t="s">
        <v>436</v>
      </c>
      <c r="B25" s="68">
        <v>0</v>
      </c>
      <c r="C25" s="68">
        <v>0</v>
      </c>
      <c r="D25" s="68">
        <v>0</v>
      </c>
      <c r="E25" s="68">
        <v>0</v>
      </c>
      <c r="F25" s="68">
        <v>0</v>
      </c>
      <c r="G25" s="68">
        <f t="shared" si="5"/>
        <v>0</v>
      </c>
    </row>
    <row r="26" spans="1:7" x14ac:dyDescent="0.25">
      <c r="A26" s="69" t="s">
        <v>437</v>
      </c>
      <c r="B26" s="68">
        <v>0</v>
      </c>
      <c r="C26" s="68">
        <v>0</v>
      </c>
      <c r="D26" s="68">
        <v>0</v>
      </c>
      <c r="E26" s="68">
        <v>0</v>
      </c>
      <c r="F26" s="68">
        <v>0</v>
      </c>
      <c r="G26" s="68">
        <f t="shared" si="5"/>
        <v>0</v>
      </c>
    </row>
    <row r="27" spans="1:7" x14ac:dyDescent="0.25">
      <c r="A27" s="50" t="s">
        <v>438</v>
      </c>
      <c r="B27" s="68">
        <v>0</v>
      </c>
      <c r="C27" s="68">
        <v>0</v>
      </c>
      <c r="D27" s="68">
        <v>0</v>
      </c>
      <c r="E27" s="68">
        <v>0</v>
      </c>
      <c r="F27" s="68">
        <v>0</v>
      </c>
      <c r="G27" s="68">
        <f t="shared" si="5"/>
        <v>0</v>
      </c>
    </row>
    <row r="28" spans="1:7" ht="30" x14ac:dyDescent="0.25">
      <c r="A28" s="51" t="s">
        <v>439</v>
      </c>
      <c r="B28" s="68">
        <f t="shared" ref="B28:G28" si="7">B29+B30</f>
        <v>0</v>
      </c>
      <c r="C28" s="68">
        <f t="shared" si="7"/>
        <v>0</v>
      </c>
      <c r="D28" s="68">
        <f t="shared" si="7"/>
        <v>0</v>
      </c>
      <c r="E28" s="68">
        <f t="shared" si="7"/>
        <v>0</v>
      </c>
      <c r="F28" s="68">
        <f t="shared" si="7"/>
        <v>0</v>
      </c>
      <c r="G28" s="68">
        <f t="shared" si="7"/>
        <v>0</v>
      </c>
    </row>
    <row r="29" spans="1:7" x14ac:dyDescent="0.25">
      <c r="A29" s="69" t="s">
        <v>440</v>
      </c>
      <c r="B29" s="68">
        <v>0</v>
      </c>
      <c r="C29" s="68">
        <v>0</v>
      </c>
      <c r="D29" s="68">
        <v>0</v>
      </c>
      <c r="E29" s="68">
        <v>0</v>
      </c>
      <c r="F29" s="68">
        <v>0</v>
      </c>
      <c r="G29" s="68">
        <f t="shared" si="5"/>
        <v>0</v>
      </c>
    </row>
    <row r="30" spans="1:7" x14ac:dyDescent="0.25">
      <c r="A30" s="69" t="s">
        <v>441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f t="shared" si="5"/>
        <v>0</v>
      </c>
    </row>
    <row r="31" spans="1:7" x14ac:dyDescent="0.25">
      <c r="A31" s="50" t="s">
        <v>442</v>
      </c>
      <c r="B31" s="68">
        <v>0</v>
      </c>
      <c r="C31" s="68">
        <v>0</v>
      </c>
      <c r="D31" s="68">
        <v>0</v>
      </c>
      <c r="E31" s="68">
        <v>0</v>
      </c>
      <c r="F31" s="68">
        <v>0</v>
      </c>
      <c r="G31" s="68">
        <f t="shared" si="5"/>
        <v>0</v>
      </c>
    </row>
    <row r="32" spans="1:7" x14ac:dyDescent="0.25">
      <c r="A32" s="40"/>
      <c r="B32" s="70"/>
      <c r="C32" s="70"/>
      <c r="D32" s="70"/>
      <c r="E32" s="70"/>
      <c r="F32" s="70"/>
      <c r="G32" s="70"/>
    </row>
    <row r="33" spans="1:7" ht="14.45" customHeight="1" x14ac:dyDescent="0.25">
      <c r="A33" s="3" t="s">
        <v>444</v>
      </c>
      <c r="B33" s="101">
        <f>B21+B9</f>
        <v>137931296.97</v>
      </c>
      <c r="C33" s="101">
        <f t="shared" ref="C33:G33" si="8">C21+C9</f>
        <v>-596545.74</v>
      </c>
      <c r="D33" s="101">
        <f t="shared" si="8"/>
        <v>137334751.23000002</v>
      </c>
      <c r="E33" s="101">
        <f t="shared" si="8"/>
        <v>25187164.07</v>
      </c>
      <c r="F33" s="101">
        <f t="shared" si="8"/>
        <v>25191561.120000001</v>
      </c>
      <c r="G33" s="101">
        <f t="shared" si="8"/>
        <v>112147587.16000001</v>
      </c>
    </row>
    <row r="34" spans="1:7" ht="14.45" customHeight="1" x14ac:dyDescent="0.25">
      <c r="A34" s="48"/>
      <c r="B34" s="71"/>
      <c r="C34" s="71"/>
      <c r="D34" s="71"/>
      <c r="E34" s="71"/>
      <c r="F34" s="71"/>
      <c r="G34" s="71"/>
    </row>
  </sheetData>
  <mergeCells count="8"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0c865bf4-0f22-4e4d-b041-7b0c1657e5a8"/>
    <ds:schemaRef ds:uri="http://purl.org/dc/dcmitype/"/>
    <ds:schemaRef ds:uri="6aa8a68a-ab09-4ac8-a697-fdce915bc567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dcterms:created xsi:type="dcterms:W3CDTF">2023-03-16T22:14:51Z</dcterms:created>
  <dcterms:modified xsi:type="dcterms:W3CDTF">2025-04-30T17:57:27Z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