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1" l="1"/>
  <c r="E10" i="61" l="1"/>
  <c r="E46" i="59"/>
  <c r="E51" i="59"/>
  <c r="E10" i="59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9" i="59" s="1"/>
  <c r="C159" i="59"/>
  <c r="E160" i="59" s="1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42" i="59"/>
  <c r="E35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9" i="61" l="1"/>
  <c r="C57" i="60"/>
  <c r="C66" i="62"/>
  <c r="C49" i="62" s="1"/>
  <c r="C145" i="62" s="1"/>
  <c r="D66" i="62"/>
  <c r="D49" i="62" s="1"/>
  <c r="D145" i="62" s="1"/>
  <c r="C94" i="60"/>
  <c r="C69" i="60"/>
  <c r="C148" i="59" l="1"/>
  <c r="E148" i="59" s="1"/>
  <c r="C127" i="59"/>
  <c r="G120" i="59"/>
  <c r="F120" i="59"/>
  <c r="E120" i="59"/>
  <c r="D120" i="59"/>
  <c r="G110" i="59"/>
  <c r="F110" i="59"/>
  <c r="E110" i="59"/>
  <c r="D110" i="59"/>
  <c r="C110" i="59"/>
  <c r="C103" i="59"/>
  <c r="C92" i="59"/>
  <c r="E93" i="59" s="1"/>
  <c r="C82" i="59"/>
  <c r="E76" i="59"/>
  <c r="D76" i="59"/>
  <c r="C76" i="59"/>
  <c r="E64" i="59"/>
  <c r="D64" i="59"/>
  <c r="C64" i="59"/>
  <c r="E56" i="59"/>
  <c r="D56" i="59"/>
  <c r="E131" i="59" l="1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<sst xmlns="http://schemas.openxmlformats.org/spreadsheetml/2006/main" count="887" uniqueCount="608">
  <si>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</si>
  <si>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</si>
  <si>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</si>
  <si>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</si>
  <si>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</si>
  <si>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</si>
  <si>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</si>
  <si>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</si>
  <si>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</si>
  <si>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</si>
  <si>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</si>
  <si>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</si>
  <si>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</si>
  <si>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</si>
  <si>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</si>
  <si>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</si>
  <si>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</si>
  <si>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</si>
  <si>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</si>
  <si>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</si>
  <si>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</si>
  <si>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</si>
  <si>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</si>
  <si>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</si>
  <si>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</si>
  <si>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</si>
  <si>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</si>
  <si>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</si>
  <si>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</si>
  <si>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</si>
  <si>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</si>
  <si>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</si>
  <si>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</si>
  <si>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</si>
  <si>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</si>
  <si>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</si>
  <si>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</si>
  <si>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</si>
  <si>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</si>
  <si>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</si>
  <si>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</si>
  <si>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</si>
  <si>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</si>
  <si>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</si>
  <si>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</si>
  <si>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</si>
  <si>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</si>
  <si>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</si>
  <si>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</si>
  <si>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</si>
  <si>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</si>
  <si>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</si>
  <si>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</si>
  <si>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</si>
  <si>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</si>
  <si>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</si>
  <si>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</si>
  <si>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</si>
  <si>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</si>
  <si>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</si>
  <si>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</si>
  <si>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</si>
  <si>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</si>
  <si>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</si>
  <si>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</si>
  <si>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</si>
  <si>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</si>
  <si>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</si>
  <si>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</si>
  <si>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</si>
  <si>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</si>
  <si>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</si>
  <si>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</si>
  <si>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</si>
  <si>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</si>
  <si>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</si>
  <si>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</si>
  <si>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</si>
  <si>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</si>
  <si>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</si>
  <si>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</si>
  <si>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</si>
  <si>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</si>
  <si>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</si>
  <si>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</si>
  <si>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</si>
  <si>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</si>
  <si>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</si>
  <si>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</si>
  <si>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</si>
  <si>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</si>
  <si>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</si>
  <si>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</si>
  <si>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</si>
  <si>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</si>
  <si>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</si>
  <si>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</si>
  <si>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</si>
  <si>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</si>
  <si>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</si>
  <si>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</si>
  <si>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</si>
  <si>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</si>
  <si>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</si>
  <si>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</si>
  <si>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</si>
  <si>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</si>
  <si>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</si>
  <si>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</si>
  <si>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</si>
  <si>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</si>
  <si>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</si>
  <si>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</si>
  <si>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</si>
  <si>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</si>
  <si>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</si>
  <si>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</si>
  <si>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</si>
  <si>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</si>
  <si>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</si>
  <si>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</si>
  <si>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</si>
  <si>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</si>
  <si>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</si>
  <si>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</si>
  <si>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</si>
  <si>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</si>
  <si>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</si>
  <si>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</si>
  <si>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</si>
  <si>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</si>
  <si>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</si>
  <si>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</si>
  <si>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</si>
  <si>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</si>
  <si>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</si>
  <si>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</si>
  <si>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</si>
  <si>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</si>
  <si>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</si>
  <si>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</si>
  <si>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</si>
  <si>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</si>
  <si>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</si>
  <si>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</si>
  <si>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</si>
  <si>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</si>
  <si>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</si>
  <si>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</si>
  <si>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</si>
  <si>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</si>
  <si>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</si>
  <si>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</si>
  <si>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</si>
  <si>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</si>
  <si>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</si>
  <si>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</si>
  <si>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</si>
  <si>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</si>
  <si>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</si>
  <si>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</si>
  <si>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</si>
  <si>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</si>
  <si>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</si>
  <si>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</si>
  <si>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</si>
  <si>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</si>
  <si>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</si>
  <si>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</si>
  <si>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</si>
  <si>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</si>
  <si>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</si>
  <si>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</si>
  <si>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</si>
  <si>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</si>
  <si>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</si>
  <si>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</si>
  <si>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</si>
  <si>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</si>
  <si>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</si>
  <si>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</si>
  <si>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</si>
  <si>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</si>
  <si>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</si>
  <si>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</si>
  <si>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</si>
  <si>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</si>
  <si>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</si>
  <si>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</si>
  <si>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</si>
  <si>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</si>
  <si>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</si>
  <si>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</si>
  <si>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</si>
  <si>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</si>
  <si>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</si>
  <si>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</si>
  <si>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</si>
  <si>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</si>
  <si>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</si>
  <si>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</si>
  <si>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</si>
  <si>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</si>
  <si>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</si>
  <si>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</si>
  <si>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</si>
  <si>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</si>
  <si>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</si>
  <si>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</si>
  <si>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</si>
  <si>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</si>
  <si>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</si>
  <si>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</si>
  <si>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</si>
  <si>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</si>
  <si>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</si>
  <si>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</si>
  <si>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</si>
  <si>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</si>
  <si>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</si>
  <si>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</si>
  <si>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</si>
  <si>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</si>
  <si>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</si>
  <si>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</si>
  <si>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</si>
  <si>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</si>
  <si>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</si>
  <si>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</si>
  <si>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</si>
  <si>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</si>
  <si>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</si>
  <si>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</si>
  <si>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</si>
  <si>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</si>
  <si>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</si>
  <si>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</si>
  <si>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</si>
  <si>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</si>
  <si>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</si>
  <si>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</si>
  <si>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</si>
  <si>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</si>
  <si>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</si>
  <si>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</si>
  <si>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</si>
  <si>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</si>
  <si>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</si>
  <si>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</si>
  <si>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</si>
  <si>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</si>
  <si>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</si>
  <si>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</si>
  <si>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</si>
  <si>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</si>
  <si>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</si>
  <si>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</si>
  <si>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</si>
  <si>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</si>
  <si>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</si>
  <si>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</si>
  <si>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</si>
  <si>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</si>
  <si>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</si>
  <si>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</si>
  <si>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</si>
  <si>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</si>
  <si>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</si>
  <si>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</si>
  <si>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</si>
  <si>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</si>
  <si>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</si>
  <si>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</si>
  <si>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</si>
  <si>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</si>
  <si>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</si>
  <si>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</si>
  <si>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</si>
  <si>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</si>
  <si>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</si>
  <si>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</si>
  <si>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</si>
  <si>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</si>
  <si>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</si>
  <si>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</si>
  <si>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</si>
  <si>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</si>
  <si>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</si>
  <si>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</si>
  <si>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</si>
  <si>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</si>
  <si>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</si>
  <si>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</si>
  <si>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</si>
  <si>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</si>
  <si>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</si>
  <si>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</si>
  <si>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</si>
  <si>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</si>
  <si>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</si>
  <si>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</si>
  <si>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</si>
  <si>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</si>
  <si>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</si>
  <si>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</si>
  <si>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</si>
  <si>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</si>
  <si>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</si>
  <si>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</si>
  <si>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</si>
  <si>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</si>
  <si>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</si>
  <si>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</si>
  <si>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</si>
  <si>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</si>
  <si>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</si>
  <si>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</si>
  <si>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</si>
  <si>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</si>
  <si>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</si>
  <si>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</si>
  <si>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</si>
  <si>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</si>
  <si>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</si>
  <si>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</si>
  <si>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</si>
  <si>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</si>
  <si>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</si>
  <si>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</si>
  <si>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</si>
  <si>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</si>
  <si>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</si>
  <si>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</si>
  <si>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</si>
  <si>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</si>
  <si>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</si>
  <si>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</si>
  <si>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</si>
  <si>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</si>
  <si>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</si>
  <si>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</si>
  <si>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</si>
  <si>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</si>
  <si>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</si>
  <si>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</si>
  <si>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</si>
  <si>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</si>
  <si>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</si>
  <si>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</si>
  <si>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</si>
  <si>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</si>
  <si>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</si>
  <si>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</si>
  <si>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</si>
  <si>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</si>
  <si>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</si>
  <si>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</si>
  <si>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</si>
  <si>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</si>
  <si>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</si>
  <si>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</si>
  <si>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</si>
  <si>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</si>
  <si>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</si>
  <si>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</si>
  <si>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</si>
  <si>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</si>
  <si>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</si>
  <si>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</si>
  <si>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</si>
  <si>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</si>
  <si>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</si>
  <si>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</si>
  <si>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</si>
  <si>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</si>
  <si>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</si>
  <si>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</si>
  <si>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</si>
  <si>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</si>
  <si>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</si>
  <si>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</si>
  <si>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</si>
  <si>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</si>
  <si>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</si>
  <si>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</si>
  <si>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</si>
  <si>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</si>
  <si>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</si>
  <si>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</si>
  <si>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</si>
  <si>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</si>
  <si>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</si>
  <si>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</si>
  <si>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</si>
  <si>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</si>
  <si>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</si>
  <si>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</si>
  <si>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</si>
  <si>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</si>
  <si>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</si>
  <si>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</si>
  <si>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</si>
  <si>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</si>
  <si>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</si>
  <si>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</si>
  <si>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</si>
  <si>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</si>
  <si>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</si>
  <si>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</si>
  <si>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</si>
  <si>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</si>
  <si>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</si>
  <si>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</si>
  <si>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</si>
  <si>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</si>
  <si>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</si>
  <si>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</si>
  <si>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</si>
  <si>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</si>
  <si>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</si>
  <si>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</si>
  <si>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</si>
  <si>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</si>
  <si>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</si>
  <si>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</si>
  <si>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</si>
  <si>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</si>
  <si>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</si>
  <si>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</si>
  <si>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</si>
  <si>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</si>
  <si>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</si>
  <si>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</si>
  <si>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</si>
  <si>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</si>
  <si>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</si>
  <si>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</si>
  <si>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</si>
  <si>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</si>
  <si>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</si>
  <si>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</si>
  <si>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</si>
  <si>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</si>
  <si>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</si>
  <si>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</si>
  <si>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</si>
  <si>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</si>
  <si>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</si>
  <si>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</si>
  <si>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</si>
  <si>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</si>
  <si>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</si>
  <si>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</si>
  <si>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</si>
  <si>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</si>
  <si>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</si>
  <si>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</si>
  <si>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</si>
  <si>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</si>
  <si>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</si>
  <si>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</si>
  <si>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</si>
  <si>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</si>
  <si>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</si>
  <si>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</si>
  <si>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</si>
  <si>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</si>
  <si>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</si>
  <si>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</si>
  <si>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</si>
  <si>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</si>
  <si>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</si>
  <si>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</si>
  <si>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</si>
  <si>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</si>
  <si>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</si>
  <si>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</si>
  <si>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</si>
  <si>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</si>
  <si>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</si>
  <si>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</si>
  <si>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</si>
  <si>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</si>
  <si>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</si>
  <si>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</si>
  <si>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</si>
  <si>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</si>
  <si>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</si>
  <si>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</si>
  <si>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</si>
  <si>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</si>
  <si>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</si>
  <si>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</si>
  <si>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</si>
  <si>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</si>
  <si>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</si>
  <si>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</si>
  <si>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</si>
  <si>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</si>
  <si>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</si>
  <si>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</si>
  <si>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</si>
  <si>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</si>
  <si>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</si>
  <si>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</si>
  <si>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</si>
  <si>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</si>
  <si>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</si>
  <si>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</si>
  <si>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</si>
  <si>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</si>
  <si>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</si>
  <si>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</si>
  <si>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</si>
  <si>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</si>
  <si>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</si>
  <si>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</si>
  <si>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</si>
  <si>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</si>
  <si>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</si>
  <si>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</si>
  <si>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</si>
  <si>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</si>
  <si>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</si>
  <si>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</si>
  <si>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</si>
  <si>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</si>
  <si>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</si>
  <si>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</si>
  <si>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</si>
  <si>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</si>
  <si>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</si>
  <si>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</si>
  <si>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</si>
  <si>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</si>
  <si>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</si>
  <si>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</si>
  <si>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</si>
  <si>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</si>
  <si>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</si>
  <si>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</si>
  <si>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</si>
  <si>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</si>
  <si>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</si>
  <si>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</si>
  <si>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</si>
  <si>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</si>
  <si>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</si>
  <si>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</si>
  <si>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</si>
  <si>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</si>
  <si>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</si>
  <si>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</si>
  <si>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</si>
  <si>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</si>
  <si>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</si>
  <si>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</si>
  <si>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</si>
  <si>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</si>
  <si>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</si>
  <si>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</si>
  <si>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</si>
  <si>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</si>
  <si>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</si>
  <si>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</si>
  <si>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</si>
  <si>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</si>
  <si>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</si>
  <si>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</si>
  <si>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</si>
  <si>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</si>
  <si>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</si>
  <si>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</si>
  <si>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</si>
  <si>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</si>
  <si>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</si>
  <si>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</si>
  <si>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</si>
  <si>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</si>
  <si>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</si>
  <si>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</si>
  <si>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</si>
  <si>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</si>
  <si>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</si>
  <si>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</si>
  <si>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</si>
  <si>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</si>
  <si>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</si>
  <si>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</si>
  <si>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</si>
  <si>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</si>
  <si>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</si>
  <si>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</si>
  <si>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</si>
  <si>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</si>
  <si>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</si>
  <si>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</si>
  <si>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</si>
  <si>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</si>
  <si>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</si>
  <si>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</si>
  <si>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</si>
  <si>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Comisión Municipal del Deporte y Atención a la Juventud del Municipio de Uriangato, Guanajuato.</t>
  </si>
  <si>
    <t>Del 1 de Enero al 31 de Marzo de 2025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</si>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</sst>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71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8" sqref="A1:E4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2" t="s">
        <v>602</v>
      </c>
      <c r="B1" s="163"/>
      <c r="C1" s="104" t="s">
        <v>495</v>
      </c>
      <c r="D1" s="105">
        <v>2025</v>
      </c>
    </row>
    <row r="2" spans="1:4" ht="16.149999999999999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149999999999999" customHeight="1" x14ac:dyDescent="0.2">
      <c r="A3" s="166" t="s">
        <v>603</v>
      </c>
      <c r="B3" s="167"/>
      <c r="C3" s="10" t="s">
        <v>497</v>
      </c>
      <c r="D3" s="107">
        <v>1</v>
      </c>
    </row>
    <row r="4" spans="1:4" ht="16.149999999999999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3" x14ac:dyDescent="0.2">
      <c r="A33" s="4"/>
      <c r="B33" s="7"/>
    </row>
    <row r="34" spans="1:3" x14ac:dyDescent="0.2">
      <c r="A34" s="4"/>
      <c r="B34" s="6"/>
    </row>
    <row r="35" spans="1:3" x14ac:dyDescent="0.2">
      <c r="A35" s="35" t="s">
        <v>36</v>
      </c>
      <c r="B35" s="36" t="s">
        <v>31</v>
      </c>
    </row>
    <row r="36" spans="1:3" x14ac:dyDescent="0.2">
      <c r="A36" s="35" t="s">
        <v>37</v>
      </c>
      <c r="B36" s="36" t="s">
        <v>32</v>
      </c>
    </row>
    <row r="37" spans="1:3" x14ac:dyDescent="0.2">
      <c r="A37" s="4"/>
      <c r="B37" s="7"/>
    </row>
    <row r="38" spans="1:3" x14ac:dyDescent="0.2">
      <c r="A38" s="4"/>
      <c r="B38" s="5" t="s">
        <v>34</v>
      </c>
    </row>
    <row r="39" spans="1:3" x14ac:dyDescent="0.2">
      <c r="A39" s="4" t="s">
        <v>35</v>
      </c>
      <c r="B39" s="36" t="s">
        <v>28</v>
      </c>
    </row>
    <row r="40" spans="1:3" x14ac:dyDescent="0.2">
      <c r="A40" s="4"/>
      <c r="B40" s="36" t="s">
        <v>517</v>
      </c>
    </row>
    <row r="41" spans="1:3" x14ac:dyDescent="0.2">
      <c r="A41" s="4"/>
      <c r="B41" s="36" t="s">
        <v>555</v>
      </c>
    </row>
    <row r="42" spans="1:3" x14ac:dyDescent="0.2">
      <c r="A42" s="4"/>
      <c r="B42" s="36" t="s">
        <v>556</v>
      </c>
    </row>
    <row r="43" spans="1:3" ht="12" thickBot="1" x14ac:dyDescent="0.25">
      <c r="A43" s="8"/>
      <c r="B43" s="9"/>
    </row>
    <row r="45" spans="1:3" x14ac:dyDescent="0.2">
      <c r="A45" s="1" t="s">
        <v>518</v>
      </c>
    </row>
    <row r="46" spans="1:3" x14ac:dyDescent="0.2">
      <c r="A46" s="1" t="s">
        <v>604</v>
      </c>
      <c r="C46" s="1" t="s">
        <v>605</v>
      </c>
    </row>
    <row r="48" spans="1:3" x14ac:dyDescent="0.2">
      <c r="A48" s="1" t="s">
        <v>606</v>
      </c>
      <c r="C48" s="1" t="s">
        <v>607</v>
      </c>
    </row>
    <row r="62" spans="3:3" x14ac:dyDescent="0.2">
      <c r="C62" s="1">
        <v>0</v>
      </c>
    </row>
    <row r="63" spans="3:3" x14ac:dyDescent="0.2">
      <c r="C63" s="1">
        <v>0</v>
      </c>
    </row>
    <row r="65" spans="3:3" x14ac:dyDescent="0.2">
      <c r="C65" s="1">
        <v>1540000</v>
      </c>
    </row>
    <row r="66" spans="3:3" x14ac:dyDescent="0.2">
      <c r="C66" s="1">
        <v>0</v>
      </c>
    </row>
    <row r="67" spans="3:3" x14ac:dyDescent="0.2">
      <c r="C67" s="1">
        <v>0</v>
      </c>
    </row>
    <row r="68" spans="3:3" x14ac:dyDescent="0.2">
      <c r="C68" s="1">
        <v>0</v>
      </c>
    </row>
    <row r="71" spans="3:3" x14ac:dyDescent="0.2">
      <c r="C71" s="1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63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zoomScaleNormal="100" workbookViewId="0">
      <selection activeCell="E218" sqref="A1:E218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19" customFormat="1" ht="18.95" customHeight="1" x14ac:dyDescent="0.25">
      <c r="A1" s="165" t="s">
        <v>602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603</v>
      </c>
      <c r="B3" s="165"/>
      <c r="C3" s="165"/>
      <c r="D3" s="10" t="s">
        <v>500</v>
      </c>
      <c r="E3" s="18">
        <v>1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597</v>
      </c>
    </row>
    <row r="9" spans="1:5" x14ac:dyDescent="0.2">
      <c r="A9" s="109">
        <v>4000</v>
      </c>
      <c r="B9" s="108" t="s">
        <v>557</v>
      </c>
      <c r="C9" s="141">
        <f>SUM(C10+C57+C69)</f>
        <v>11.41</v>
      </c>
      <c r="D9" s="78"/>
      <c r="E9" s="39"/>
    </row>
    <row r="10" spans="1:5" x14ac:dyDescent="0.2">
      <c r="A10" s="109">
        <v>4100</v>
      </c>
      <c r="B10" s="108" t="s">
        <v>223</v>
      </c>
      <c r="C10" s="141">
        <f>SUM(C11+C21+C27+C30+C36+C39+C48)</f>
        <v>0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0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0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0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0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0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11.41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11.41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11.41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1">
        <f>C95+C123+C156+C166+C181+C210</f>
        <v>1412713.35</v>
      </c>
      <c r="D94" s="112">
        <v>1</v>
      </c>
      <c r="E94" s="41"/>
    </row>
    <row r="95" spans="1:5" x14ac:dyDescent="0.2">
      <c r="A95" s="111">
        <v>5100</v>
      </c>
      <c r="B95" s="108" t="s">
        <v>278</v>
      </c>
      <c r="C95" s="141">
        <f>C96+C103+C113</f>
        <v>1412713.35</v>
      </c>
      <c r="D95" s="112">
        <f>C95/$C$94</f>
        <v>1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937172.39999999991</v>
      </c>
      <c r="D96" s="112">
        <f t="shared" ref="D96:D159" si="0">C96/$C$94</f>
        <v>0.6633846845150857</v>
      </c>
      <c r="E96" s="41"/>
    </row>
    <row r="97" spans="1:5" x14ac:dyDescent="0.2">
      <c r="A97" s="43">
        <v>5111</v>
      </c>
      <c r="B97" s="41" t="s">
        <v>280</v>
      </c>
      <c r="C97" s="142">
        <v>786166.94</v>
      </c>
      <c r="D97" s="44">
        <f t="shared" si="0"/>
        <v>0.55649430933741784</v>
      </c>
      <c r="E97" s="41"/>
    </row>
    <row r="98" spans="1:5" x14ac:dyDescent="0.2">
      <c r="A98" s="43">
        <v>5112</v>
      </c>
      <c r="B98" s="41" t="s">
        <v>281</v>
      </c>
      <c r="C98" s="142">
        <v>10870</v>
      </c>
      <c r="D98" s="44">
        <f t="shared" si="0"/>
        <v>7.6944130244114978E-3</v>
      </c>
      <c r="E98" s="41"/>
    </row>
    <row r="99" spans="1:5" x14ac:dyDescent="0.2">
      <c r="A99" s="43">
        <v>5113</v>
      </c>
      <c r="B99" s="41" t="s">
        <v>282</v>
      </c>
      <c r="C99" s="142">
        <v>5436.44</v>
      </c>
      <c r="D99" s="44">
        <f t="shared" si="0"/>
        <v>3.8482258272706203E-3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134699.01999999999</v>
      </c>
      <c r="D101" s="44">
        <f t="shared" si="0"/>
        <v>9.5347736325985727E-2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191102.59999999998</v>
      </c>
      <c r="D103" s="112">
        <f t="shared" si="0"/>
        <v>0.13527344383062562</v>
      </c>
      <c r="E103" s="41"/>
    </row>
    <row r="104" spans="1:5" x14ac:dyDescent="0.2">
      <c r="A104" s="43">
        <v>5121</v>
      </c>
      <c r="B104" s="41" t="s">
        <v>287</v>
      </c>
      <c r="C104" s="142">
        <v>32421.01</v>
      </c>
      <c r="D104" s="44">
        <f t="shared" si="0"/>
        <v>2.2949461049546958E-2</v>
      </c>
      <c r="E104" s="41"/>
    </row>
    <row r="105" spans="1:5" x14ac:dyDescent="0.2">
      <c r="A105" s="43">
        <v>5122</v>
      </c>
      <c r="B105" s="41" t="s">
        <v>288</v>
      </c>
      <c r="C105" s="142">
        <v>0</v>
      </c>
      <c r="D105" s="44">
        <f t="shared" si="0"/>
        <v>0</v>
      </c>
      <c r="E105" s="41"/>
    </row>
    <row r="106" spans="1:5" x14ac:dyDescent="0.2">
      <c r="A106" s="43">
        <v>5123</v>
      </c>
      <c r="B106" s="41" t="s">
        <v>289</v>
      </c>
      <c r="C106" s="142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2">
        <v>29165</v>
      </c>
      <c r="D107" s="44">
        <f t="shared" si="0"/>
        <v>2.064466935206636E-2</v>
      </c>
      <c r="E107" s="41"/>
    </row>
    <row r="108" spans="1:5" x14ac:dyDescent="0.2">
      <c r="A108" s="43">
        <v>5125</v>
      </c>
      <c r="B108" s="41" t="s">
        <v>291</v>
      </c>
      <c r="C108" s="142">
        <v>11625.76</v>
      </c>
      <c r="D108" s="44">
        <f t="shared" si="0"/>
        <v>8.2293835476248585E-3</v>
      </c>
      <c r="E108" s="41"/>
    </row>
    <row r="109" spans="1:5" x14ac:dyDescent="0.2">
      <c r="A109" s="43">
        <v>5126</v>
      </c>
      <c r="B109" s="41" t="s">
        <v>292</v>
      </c>
      <c r="C109" s="142">
        <v>95058.78</v>
      </c>
      <c r="D109" s="44">
        <f t="shared" si="0"/>
        <v>6.7288087848819428E-2</v>
      </c>
      <c r="E109" s="41"/>
    </row>
    <row r="110" spans="1:5" x14ac:dyDescent="0.2">
      <c r="A110" s="43">
        <v>5127</v>
      </c>
      <c r="B110" s="41" t="s">
        <v>293</v>
      </c>
      <c r="C110" s="142">
        <v>17480</v>
      </c>
      <c r="D110" s="44">
        <f t="shared" si="0"/>
        <v>1.2373352315244985E-2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2">
        <v>5352.05</v>
      </c>
      <c r="D112" s="44">
        <f t="shared" si="0"/>
        <v>3.7884897173230507E-3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284438.34999999998</v>
      </c>
      <c r="D113" s="112">
        <f t="shared" si="0"/>
        <v>0.20134187165428852</v>
      </c>
      <c r="E113" s="41"/>
    </row>
    <row r="114" spans="1:5" x14ac:dyDescent="0.2">
      <c r="A114" s="43">
        <v>5131</v>
      </c>
      <c r="B114" s="41" t="s">
        <v>297</v>
      </c>
      <c r="C114" s="142">
        <v>84126</v>
      </c>
      <c r="D114" s="44">
        <f t="shared" si="0"/>
        <v>5.9549235519010278E-2</v>
      </c>
      <c r="E114" s="41"/>
    </row>
    <row r="115" spans="1:5" x14ac:dyDescent="0.2">
      <c r="A115" s="43">
        <v>5132</v>
      </c>
      <c r="B115" s="41" t="s">
        <v>298</v>
      </c>
      <c r="C115" s="142">
        <v>11600.01</v>
      </c>
      <c r="D115" s="44">
        <f t="shared" si="0"/>
        <v>8.2111562122634436E-3</v>
      </c>
      <c r="E115" s="41"/>
    </row>
    <row r="116" spans="1:5" x14ac:dyDescent="0.2">
      <c r="A116" s="43">
        <v>5133</v>
      </c>
      <c r="B116" s="41" t="s">
        <v>299</v>
      </c>
      <c r="C116" s="142">
        <v>99284.3</v>
      </c>
      <c r="D116" s="44">
        <f t="shared" si="0"/>
        <v>7.027915464945525E-2</v>
      </c>
      <c r="E116" s="41"/>
    </row>
    <row r="117" spans="1:5" x14ac:dyDescent="0.2">
      <c r="A117" s="43">
        <v>5134</v>
      </c>
      <c r="B117" s="41" t="s">
        <v>300</v>
      </c>
      <c r="C117" s="142">
        <v>24704.54</v>
      </c>
      <c r="D117" s="44">
        <f t="shared" si="0"/>
        <v>1.7487298467166037E-2</v>
      </c>
      <c r="E117" s="41"/>
    </row>
    <row r="118" spans="1:5" x14ac:dyDescent="0.2">
      <c r="A118" s="43">
        <v>5135</v>
      </c>
      <c r="B118" s="41" t="s">
        <v>301</v>
      </c>
      <c r="C118" s="142">
        <v>64723.5</v>
      </c>
      <c r="D118" s="44">
        <f t="shared" si="0"/>
        <v>4.5815026806393523E-2</v>
      </c>
      <c r="E118" s="41"/>
    </row>
    <row r="119" spans="1:5" x14ac:dyDescent="0.2">
      <c r="A119" s="43">
        <v>5136</v>
      </c>
      <c r="B119" s="41" t="s">
        <v>302</v>
      </c>
      <c r="C119" s="142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2">
        <v>0</v>
      </c>
      <c r="D120" s="44">
        <f t="shared" si="0"/>
        <v>0</v>
      </c>
      <c r="E120" s="41"/>
    </row>
    <row r="121" spans="1:5" x14ac:dyDescent="0.2">
      <c r="A121" s="43">
        <v>5138</v>
      </c>
      <c r="B121" s="41" t="s">
        <v>304</v>
      </c>
      <c r="C121" s="142">
        <v>0</v>
      </c>
      <c r="D121" s="44">
        <f t="shared" si="0"/>
        <v>0</v>
      </c>
      <c r="E121" s="41"/>
    </row>
    <row r="122" spans="1:5" x14ac:dyDescent="0.2">
      <c r="A122" s="43">
        <v>5139</v>
      </c>
      <c r="B122" s="41" t="s">
        <v>305</v>
      </c>
      <c r="C122" s="142">
        <v>0</v>
      </c>
      <c r="D122" s="44">
        <f t="shared" si="0"/>
        <v>0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0</v>
      </c>
      <c r="D123" s="112">
        <f t="shared" si="0"/>
        <v>0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0</v>
      </c>
      <c r="D133" s="112">
        <f t="shared" si="0"/>
        <v>0</v>
      </c>
      <c r="E133" s="41"/>
    </row>
    <row r="134" spans="1:5" x14ac:dyDescent="0.2">
      <c r="A134" s="43">
        <v>5241</v>
      </c>
      <c r="B134" s="41" t="s">
        <v>315</v>
      </c>
      <c r="C134" s="142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2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2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2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2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2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2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2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1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  <row r="215" spans="1:5" x14ac:dyDescent="0.2">
      <c r="B215" s="14" t="s">
        <v>604</v>
      </c>
      <c r="C215" s="14" t="s">
        <v>605</v>
      </c>
    </row>
    <row r="217" spans="1:5" x14ac:dyDescent="0.2">
      <c r="B217" s="14" t="s">
        <v>606</v>
      </c>
      <c r="C217" s="14" t="s">
        <v>607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23622047244094491" right="0.23622047244094491" top="0.74803149606299213" bottom="0.74803149606299213" header="0.31496062992125984" footer="0.31496062992125984"/>
  <pageSetup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2"/>
  <sheetViews>
    <sheetView zoomScale="80" zoomScaleNormal="80" workbookViewId="0">
      <selection activeCell="H176" sqref="A1:H176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1" t="s">
        <v>602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603</v>
      </c>
      <c r="B3" s="172"/>
      <c r="C3" s="172"/>
      <c r="D3" s="172"/>
      <c r="E3" s="172"/>
      <c r="F3" s="172"/>
      <c r="G3" s="10" t="s">
        <v>500</v>
      </c>
      <c r="H3" s="18">
        <v>1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</row>
    <row r="10" spans="1:8" x14ac:dyDescent="0.2">
      <c r="A10" s="16">
        <v>1115</v>
      </c>
      <c r="B10" s="14" t="s">
        <v>118</v>
      </c>
      <c r="C10" s="144">
        <v>0</v>
      </c>
      <c r="E10" s="14" t="str">
        <f>IF(OR(C9&gt;0,C10&gt;0,C11&gt;0),"","SIN INFORMACIÓN QUE REVELAR")</f>
        <v>SIN INFORMACIÓN QUE REVELAR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52246.15</v>
      </c>
      <c r="D15" s="144">
        <v>52246.15</v>
      </c>
      <c r="E15" s="144">
        <v>52246.15</v>
      </c>
      <c r="F15" s="144">
        <v>0</v>
      </c>
      <c r="G15" s="144">
        <v>0</v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8326.58</v>
      </c>
      <c r="D20" s="144">
        <v>8326.58</v>
      </c>
      <c r="E20" s="144">
        <v>0</v>
      </c>
      <c r="F20" s="144">
        <v>0</v>
      </c>
      <c r="G20" s="144">
        <v>0</v>
      </c>
    </row>
    <row r="21" spans="1:8" x14ac:dyDescent="0.2">
      <c r="A21" s="16">
        <v>1125</v>
      </c>
      <c r="B21" s="14" t="s">
        <v>129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18512</v>
      </c>
      <c r="D23" s="144">
        <v>18512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v>0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  <c r="E35" s="14" t="str">
        <f>IF(OR(C34&gt;0,C35&gt;0,C36&gt;0,C32&gt;0,C33&gt;0,C37&gt;0),"","SIN INFORMACIÓN QUE REVELAR")</f>
        <v>SIN INFORMACIÓN QUE REVELAR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8" spans="1:8" x14ac:dyDescent="0.2">
      <c r="C38" s="1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>
        <v>0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v>0</v>
      </c>
    </row>
    <row r="42" spans="1:8" x14ac:dyDescent="0.2">
      <c r="A42" s="16">
        <v>1151</v>
      </c>
      <c r="B42" s="14" t="s">
        <v>145</v>
      </c>
      <c r="C42" s="144">
        <v>0</v>
      </c>
      <c r="E42" s="14" t="str">
        <f>IF(OR(C41&gt;0,C42&gt;0),"","SIN INFORMACIÓN QUE REVELAR")</f>
        <v>SIN INFORMACIÓN QUE REVELAR</v>
      </c>
    </row>
    <row r="43" spans="1:8" x14ac:dyDescent="0.2">
      <c r="C43" s="14">
        <v>0</v>
      </c>
    </row>
    <row r="44" spans="1:8" x14ac:dyDescent="0.2">
      <c r="A44" s="13" t="s">
        <v>96</v>
      </c>
      <c r="B44" s="13"/>
      <c r="C44" s="13">
        <v>0</v>
      </c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>
        <v>0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IF(OR(C46&gt;0),"","SIN INFORMACIÓN QUE REVELAR")</f>
        <v>SIN INFORMACIÓN QUE REVELAR</v>
      </c>
    </row>
    <row r="47" spans="1:8" x14ac:dyDescent="0.2">
      <c r="C47" s="14">
        <v>0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>
        <v>0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</row>
    <row r="51" spans="1:10" x14ac:dyDescent="0.2">
      <c r="A51" s="16">
        <v>1212</v>
      </c>
      <c r="B51" s="14" t="s">
        <v>560</v>
      </c>
      <c r="C51" s="144">
        <v>354112</v>
      </c>
      <c r="E51" s="14" t="str">
        <f>IF(OR(C50&gt;0,C51&gt;0,C52&gt;0),"","SIN INFORMACIÓN QUE REVELAR")</f>
        <v/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>
        <v>0</v>
      </c>
    </row>
    <row r="54" spans="1:10" x14ac:dyDescent="0.2">
      <c r="A54" s="13" t="s">
        <v>101</v>
      </c>
      <c r="B54" s="13"/>
      <c r="C54" s="13">
        <v>0</v>
      </c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>
        <v>0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v>0</v>
      </c>
      <c r="D56" s="144">
        <f>SUM(D57:D63)</f>
        <v>0</v>
      </c>
      <c r="E56" s="144">
        <f>SUM(E57:E63)</f>
        <v>0</v>
      </c>
    </row>
    <row r="57" spans="1:10" x14ac:dyDescent="0.2">
      <c r="A57" s="16">
        <v>1231</v>
      </c>
      <c r="B57" s="14" t="s">
        <v>150</v>
      </c>
      <c r="C57" s="144">
        <v>0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0</v>
      </c>
      <c r="D59" s="144">
        <v>0</v>
      </c>
      <c r="E59" s="144">
        <v>0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1270355.8199999998</v>
      </c>
      <c r="D64" s="144">
        <f t="shared" ref="D64:E64" si="0">SUM(D65:D72)</f>
        <v>0</v>
      </c>
      <c r="E64" s="144">
        <f t="shared" si="0"/>
        <v>948192.29</v>
      </c>
    </row>
    <row r="65" spans="1:9" x14ac:dyDescent="0.2">
      <c r="A65" s="16">
        <v>1241</v>
      </c>
      <c r="B65" s="14" t="s">
        <v>158</v>
      </c>
      <c r="C65" s="144">
        <v>198032.68</v>
      </c>
      <c r="D65" s="144">
        <v>0</v>
      </c>
      <c r="E65" s="144">
        <v>0</v>
      </c>
    </row>
    <row r="66" spans="1:9" x14ac:dyDescent="0.2">
      <c r="A66" s="16">
        <v>1242</v>
      </c>
      <c r="B66" s="14" t="s">
        <v>159</v>
      </c>
      <c r="C66" s="144">
        <v>146757.17000000001</v>
      </c>
      <c r="D66" s="144">
        <v>0</v>
      </c>
      <c r="E66" s="144">
        <v>0</v>
      </c>
    </row>
    <row r="67" spans="1:9" x14ac:dyDescent="0.2">
      <c r="A67" s="16">
        <v>1243</v>
      </c>
      <c r="B67" s="14" t="s">
        <v>160</v>
      </c>
      <c r="C67" s="144">
        <v>0</v>
      </c>
      <c r="D67" s="144">
        <v>0</v>
      </c>
      <c r="E67" s="144">
        <v>0</v>
      </c>
    </row>
    <row r="68" spans="1:9" x14ac:dyDescent="0.2">
      <c r="A68" s="16">
        <v>1244</v>
      </c>
      <c r="B68" s="14" t="s">
        <v>161</v>
      </c>
      <c r="C68" s="144">
        <v>500984</v>
      </c>
      <c r="D68" s="144">
        <v>0</v>
      </c>
      <c r="E68" s="144">
        <v>0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948192.29</v>
      </c>
    </row>
    <row r="70" spans="1:9" x14ac:dyDescent="0.2">
      <c r="A70" s="16">
        <v>1246</v>
      </c>
      <c r="B70" s="14" t="s">
        <v>163</v>
      </c>
      <c r="C70" s="144">
        <v>424581.97</v>
      </c>
      <c r="D70" s="144">
        <v>0</v>
      </c>
      <c r="E70" s="144">
        <v>0</v>
      </c>
    </row>
    <row r="71" spans="1:9" x14ac:dyDescent="0.2">
      <c r="A71" s="16">
        <v>1247</v>
      </c>
      <c r="B71" s="14" t="s">
        <v>164</v>
      </c>
      <c r="C71" s="144">
        <v>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45644.45</v>
      </c>
      <c r="D76" s="144">
        <f>SUM(D77:D81)</f>
        <v>0</v>
      </c>
      <c r="E76" s="144">
        <f>SUM(E77:E81)</f>
        <v>38029.620000000003</v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45644.45</v>
      </c>
      <c r="D80" s="144">
        <v>0</v>
      </c>
      <c r="E80" s="144">
        <v>38029.620000000003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</row>
    <row r="93" spans="1:8" x14ac:dyDescent="0.2">
      <c r="A93" s="16">
        <v>1161</v>
      </c>
      <c r="B93" s="14" t="s">
        <v>182</v>
      </c>
      <c r="C93" s="144">
        <v>0</v>
      </c>
      <c r="E93" s="14" t="str">
        <f>IF(OR(C92&gt;0,C93&gt;0,C94&gt;0),"","SIN INFORMACIÓN QUE REVELAR")</f>
        <v>SIN INFORMACIÓN QUE REVELAR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4">
        <f>SUM(C111:C119)</f>
        <v>0</v>
      </c>
      <c r="D110" s="144">
        <f>SUM(D111:D119)</f>
        <v>0</v>
      </c>
      <c r="E110" s="144">
        <f>SUM(E111:E119)</f>
        <v>0</v>
      </c>
      <c r="F110" s="144">
        <f>SUM(F111:F119)</f>
        <v>0</v>
      </c>
      <c r="G110" s="144">
        <f>SUM(G111:G119)</f>
        <v>0</v>
      </c>
    </row>
    <row r="111" spans="1:8" x14ac:dyDescent="0.2">
      <c r="A111" s="16">
        <v>2111</v>
      </c>
      <c r="B111" s="14" t="s">
        <v>190</v>
      </c>
      <c r="C111" s="144">
        <v>0</v>
      </c>
      <c r="D111" s="144">
        <f>C111</f>
        <v>0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0</v>
      </c>
      <c r="D112" s="144">
        <f t="shared" ref="D112:D119" si="1">C112</f>
        <v>0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0</v>
      </c>
      <c r="D117" s="144">
        <f t="shared" si="1"/>
        <v>0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0</v>
      </c>
      <c r="D119" s="144">
        <f t="shared" si="1"/>
        <v>0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v>4567</v>
      </c>
      <c r="D120" s="144">
        <f t="shared" ref="D120:G120" si="2">SUM(D121:D123)</f>
        <v>102003.54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68079.539999999994</v>
      </c>
      <c r="D121" s="144">
        <f>C121</f>
        <v>68079.539999999994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33924</v>
      </c>
      <c r="D122" s="144">
        <f t="shared" ref="D122:D123" si="3">C122</f>
        <v>33924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>
        <v>0</v>
      </c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>
        <v>0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  <c r="E131" s="14" t="str">
        <f>IF(OR(C130&gt;0,C131&gt;0,C132&gt;0,C128&gt;0,C129&gt;0,C133&gt;0,C134&gt;0,C127&gt;0,C135&gt;0,C136&gt;0,C137&gt;0,C138&gt;0,C139&gt;0,C140&gt;0),"","SIN INFORMACIÓN QUE REVELAR")</f>
        <v/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v>0</v>
      </c>
    </row>
    <row r="135" spans="1:8" x14ac:dyDescent="0.2">
      <c r="A135" s="16">
        <v>2251</v>
      </c>
      <c r="B135" s="14" t="s">
        <v>211</v>
      </c>
      <c r="C135" s="144">
        <v>900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4">
        <f>SUM(C145:C147)</f>
        <v>0</v>
      </c>
    </row>
    <row r="145" spans="1:5" x14ac:dyDescent="0.2">
      <c r="A145" s="16">
        <v>2151</v>
      </c>
      <c r="B145" s="14" t="s">
        <v>568</v>
      </c>
      <c r="C145" s="144">
        <v>0</v>
      </c>
    </row>
    <row r="146" spans="1:5" x14ac:dyDescent="0.2">
      <c r="A146" s="16">
        <v>2152</v>
      </c>
      <c r="B146" s="14" t="s">
        <v>569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  <c r="E148" s="14" t="str">
        <f>IF(OR(C147&gt;0,C148&gt;0,C149&gt;0,C145&gt;0,C146&gt;0,C150&gt;0,C151&gt;0,C144&gt;0),"","SIN INFORMACIÓN QUE REVELAR")</f>
        <v>SIN INFORMACIÓN QUE REVELAR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6">
        <f>SUM(C156:C158)</f>
        <v>0</v>
      </c>
      <c r="D155" s="117"/>
      <c r="E155" s="117"/>
    </row>
    <row r="156" spans="1:5" x14ac:dyDescent="0.2">
      <c r="A156" s="116">
        <v>2171</v>
      </c>
      <c r="B156" s="117" t="s">
        <v>572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6">
        <v>0</v>
      </c>
      <c r="D160" s="117"/>
      <c r="E160" s="14" t="str">
        <f>IF(OR(C159&gt;0,C160&gt;0,C161&gt;0,C157&gt;0,C158&gt;0,C162&gt;0,C163&gt;0,C156&gt;0,C155),"","SIN INFORMACIÓN QUE REVELAR")</f>
        <v>SIN INFORMACIÓN QUE REVELAR</v>
      </c>
    </row>
    <row r="161" spans="1:5" x14ac:dyDescent="0.2">
      <c r="A161" s="116">
        <v>2262</v>
      </c>
      <c r="B161" s="117" t="s">
        <v>577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6">
        <f>SUM(C168:C170)</f>
        <v>0</v>
      </c>
      <c r="D167" s="117"/>
      <c r="E167" s="117"/>
    </row>
    <row r="168" spans="1:5" x14ac:dyDescent="0.2">
      <c r="A168" s="116">
        <v>2191</v>
      </c>
      <c r="B168" s="117" t="s">
        <v>582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6">
        <v>0</v>
      </c>
      <c r="D169" s="117"/>
      <c r="E169" s="14" t="str">
        <f>IF(OR(C168&gt;0,C169&gt;0,C170&gt;0,C167&gt;0),"","SIN INFORMACIÓN QUE REVELAR")</f>
        <v>SIN INFORMACIÓN QUE REVELAR</v>
      </c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>
        <v>0</v>
      </c>
      <c r="D171" s="117"/>
      <c r="E171" s="117"/>
    </row>
    <row r="172" spans="1:5" x14ac:dyDescent="0.2">
      <c r="A172" s="117"/>
      <c r="B172" s="117"/>
      <c r="C172" s="117">
        <v>0</v>
      </c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  <row r="174" spans="1:5" x14ac:dyDescent="0.2">
      <c r="B174" s="14" t="s">
        <v>604</v>
      </c>
      <c r="C174" s="14" t="s">
        <v>605</v>
      </c>
    </row>
    <row r="176" spans="1:5" x14ac:dyDescent="0.2">
      <c r="B176" s="14" t="s">
        <v>606</v>
      </c>
      <c r="C176" s="14" t="s">
        <v>607</v>
      </c>
    </row>
    <row r="177" spans="3:3" x14ac:dyDescent="0.2">
      <c r="C177" s="14">
        <v>0</v>
      </c>
    </row>
    <row r="179" spans="3:3" x14ac:dyDescent="0.2">
      <c r="C179" s="14">
        <v>0</v>
      </c>
    </row>
    <row r="180" spans="3:3" x14ac:dyDescent="0.2">
      <c r="C180" s="14">
        <v>0</v>
      </c>
    </row>
    <row r="183" spans="3:3" x14ac:dyDescent="0.2">
      <c r="C183" s="14">
        <v>0</v>
      </c>
    </row>
    <row r="184" spans="3:3" x14ac:dyDescent="0.2">
      <c r="C184" s="14">
        <v>0</v>
      </c>
    </row>
    <row r="185" spans="3:3" x14ac:dyDescent="0.2">
      <c r="C185" s="14">
        <v>0</v>
      </c>
    </row>
    <row r="186" spans="3:3" x14ac:dyDescent="0.2">
      <c r="C186" s="14">
        <v>0</v>
      </c>
    </row>
    <row r="187" spans="3:3" x14ac:dyDescent="0.2">
      <c r="C187" s="14">
        <v>0</v>
      </c>
    </row>
    <row r="188" spans="3:3" x14ac:dyDescent="0.2">
      <c r="C188" s="14">
        <v>0</v>
      </c>
    </row>
    <row r="189" spans="3:3" x14ac:dyDescent="0.2">
      <c r="C189" s="14">
        <v>0</v>
      </c>
    </row>
    <row r="190" spans="3:3" x14ac:dyDescent="0.2">
      <c r="C190" s="14">
        <v>0</v>
      </c>
    </row>
    <row r="192" spans="3:3" x14ac:dyDescent="0.2">
      <c r="C192" s="14">
        <v>0</v>
      </c>
    </row>
    <row r="193" spans="3:3" x14ac:dyDescent="0.2">
      <c r="C193" s="14">
        <v>0</v>
      </c>
    </row>
    <row r="195" spans="3:3" x14ac:dyDescent="0.2">
      <c r="C195" s="14">
        <v>0</v>
      </c>
    </row>
    <row r="196" spans="3:3" x14ac:dyDescent="0.2">
      <c r="C196" s="14">
        <v>0</v>
      </c>
    </row>
    <row r="197" spans="3:3" x14ac:dyDescent="0.2">
      <c r="C197" s="14">
        <v>0</v>
      </c>
    </row>
    <row r="198" spans="3:3" x14ac:dyDescent="0.2">
      <c r="C198" s="14">
        <v>0</v>
      </c>
    </row>
    <row r="199" spans="3:3" x14ac:dyDescent="0.2">
      <c r="C199" s="14">
        <v>0</v>
      </c>
    </row>
    <row r="201" spans="3:3" x14ac:dyDescent="0.2">
      <c r="C201" s="14">
        <v>0</v>
      </c>
    </row>
    <row r="202" spans="3:3" x14ac:dyDescent="0.2">
      <c r="C202" s="14">
        <v>0</v>
      </c>
    </row>
    <row r="203" spans="3:3" x14ac:dyDescent="0.2">
      <c r="C203" s="14">
        <v>0</v>
      </c>
    </row>
    <row r="204" spans="3:3" x14ac:dyDescent="0.2">
      <c r="C204" s="14">
        <v>0</v>
      </c>
    </row>
    <row r="205" spans="3:3" x14ac:dyDescent="0.2">
      <c r="C205" s="14">
        <v>0</v>
      </c>
    </row>
    <row r="206" spans="3:3" x14ac:dyDescent="0.2">
      <c r="C206" s="14">
        <v>0</v>
      </c>
    </row>
    <row r="207" spans="3:3" x14ac:dyDescent="0.2">
      <c r="C207" s="14">
        <v>0</v>
      </c>
    </row>
    <row r="208" spans="3:3" x14ac:dyDescent="0.2">
      <c r="C208" s="14">
        <v>0</v>
      </c>
    </row>
    <row r="209" spans="3:3" x14ac:dyDescent="0.2">
      <c r="C209" s="14">
        <v>0</v>
      </c>
    </row>
    <row r="212" spans="3:3" x14ac:dyDescent="0.2">
      <c r="C212" s="14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>
      <selection activeCell="E34" sqref="A1:E34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5" width="16.7109375" style="22" customWidth="1"/>
    <col min="6" max="16384" width="9.140625" style="22"/>
  </cols>
  <sheetData>
    <row r="1" spans="1:5" ht="18.95" customHeight="1" x14ac:dyDescent="0.2">
      <c r="A1" s="173" t="s">
        <v>602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603</v>
      </c>
      <c r="B3" s="173"/>
      <c r="C3" s="173"/>
      <c r="D3" s="20" t="s">
        <v>500</v>
      </c>
      <c r="E3" s="21">
        <v>1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167878.29</v>
      </c>
    </row>
    <row r="10" spans="1:5" x14ac:dyDescent="0.2">
      <c r="A10" s="26">
        <v>3120</v>
      </c>
      <c r="B10" s="22" t="s">
        <v>384</v>
      </c>
      <c r="C10" s="147">
        <v>0</v>
      </c>
      <c r="E10" s="14" t="str">
        <f>IF(OR(C9&gt;0,C10&gt;0,C11&gt;0),"","SIN INFORMACIÓN QUE REVELAR")</f>
        <v/>
      </c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373939.52</v>
      </c>
    </row>
    <row r="16" spans="1:5" x14ac:dyDescent="0.2">
      <c r="A16" s="26">
        <v>3220</v>
      </c>
      <c r="B16" s="22" t="s">
        <v>388</v>
      </c>
      <c r="C16" s="147">
        <v>575928.23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 t="str">
        <f>IF(OR(C18&gt;0,C19&gt;0,C20&gt;0,C16&gt;0,C17&gt;0,C21&gt;0,C22&gt;0,C15&gt;0,C23&gt;0,C24&gt;0,C25&gt;0,C26&gt;0,C27&gt;0,C28&gt;0),"","SIN INFORMACIÓN QUE REVELAR")</f>
        <v/>
      </c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601</v>
      </c>
      <c r="C29" s="147">
        <v>0</v>
      </c>
    </row>
    <row r="30" spans="1:5" x14ac:dyDescent="0.2">
      <c r="B30" s="22" t="s">
        <v>518</v>
      </c>
    </row>
    <row r="31" spans="1:5" x14ac:dyDescent="0.2">
      <c r="B31" s="22" t="s">
        <v>604</v>
      </c>
      <c r="C31" s="22" t="s">
        <v>605</v>
      </c>
    </row>
    <row r="33" spans="2:3" x14ac:dyDescent="0.2">
      <c r="B33" s="22" t="s">
        <v>606</v>
      </c>
      <c r="C33" s="22" t="s">
        <v>607</v>
      </c>
    </row>
    <row r="141" spans="3:3" x14ac:dyDescent="0.2">
      <c r="C141" s="22">
        <v>0</v>
      </c>
    </row>
    <row r="143" spans="3:3" x14ac:dyDescent="0.2">
      <c r="C143" s="22">
        <v>0</v>
      </c>
    </row>
    <row r="144" spans="3:3" x14ac:dyDescent="0.2">
      <c r="C144" s="22">
        <v>0</v>
      </c>
    </row>
    <row r="146" spans="3:3" x14ac:dyDescent="0.2">
      <c r="C146" s="22">
        <v>0</v>
      </c>
    </row>
    <row r="148" spans="3:3" x14ac:dyDescent="0.2">
      <c r="C148" s="22">
        <v>0</v>
      </c>
    </row>
    <row r="149" spans="3:3" x14ac:dyDescent="0.2">
      <c r="C149" s="22">
        <v>0</v>
      </c>
    </row>
    <row r="150" spans="3:3" x14ac:dyDescent="0.2">
      <c r="C150" s="22">
        <v>0</v>
      </c>
    </row>
    <row r="151" spans="3:3" x14ac:dyDescent="0.2">
      <c r="C151" s="22">
        <v>0</v>
      </c>
    </row>
    <row r="152" spans="3:3" x14ac:dyDescent="0.2">
      <c r="C152" s="22">
        <v>0</v>
      </c>
    </row>
    <row r="154" spans="3:3" x14ac:dyDescent="0.2">
      <c r="C154" s="22">
        <v>0</v>
      </c>
    </row>
    <row r="155" spans="3:3" x14ac:dyDescent="0.2">
      <c r="C155" s="22">
        <v>0</v>
      </c>
    </row>
    <row r="158" spans="3:3" x14ac:dyDescent="0.2">
      <c r="C158" s="22">
        <v>0</v>
      </c>
    </row>
    <row r="159" spans="3:3" x14ac:dyDescent="0.2">
      <c r="C159" s="22">
        <v>0</v>
      </c>
    </row>
    <row r="161" spans="3:3" x14ac:dyDescent="0.2">
      <c r="C161" s="22">
        <v>0</v>
      </c>
    </row>
    <row r="162" spans="3:3" x14ac:dyDescent="0.2">
      <c r="C162" s="22">
        <v>0</v>
      </c>
    </row>
    <row r="164" spans="3:3" x14ac:dyDescent="0.2">
      <c r="C164" s="22">
        <v>0</v>
      </c>
    </row>
    <row r="165" spans="3:3" x14ac:dyDescent="0.2">
      <c r="C165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opLeftCell="A115" zoomScaleNormal="100" workbookViewId="0">
      <selection activeCell="E151" sqref="A1:E15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19.140625" style="22" customWidth="1"/>
    <col min="6" max="16384" width="9.140625" style="22"/>
  </cols>
  <sheetData>
    <row r="1" spans="1:5" s="28" customFormat="1" ht="18.95" customHeight="1" x14ac:dyDescent="0.25">
      <c r="A1" s="173" t="s">
        <v>602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603</v>
      </c>
      <c r="B3" s="173"/>
      <c r="C3" s="173"/>
      <c r="D3" s="20" t="s">
        <v>500</v>
      </c>
      <c r="E3" s="21">
        <v>1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</row>
    <row r="10" spans="1:5" x14ac:dyDescent="0.2">
      <c r="A10" s="26">
        <v>1112</v>
      </c>
      <c r="B10" s="22" t="s">
        <v>402</v>
      </c>
      <c r="C10" s="147">
        <v>709057.45</v>
      </c>
      <c r="D10" s="147">
        <v>446255.84</v>
      </c>
    </row>
    <row r="11" spans="1:5" x14ac:dyDescent="0.2">
      <c r="A11" s="26">
        <v>1113</v>
      </c>
      <c r="B11" s="22" t="s">
        <v>403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709057.45</v>
      </c>
      <c r="D16" s="148">
        <f>SUM(D9:D15)</f>
        <v>446255.84</v>
      </c>
    </row>
    <row r="19" spans="1:4" x14ac:dyDescent="0.2">
      <c r="A19" s="24" t="s">
        <v>591</v>
      </c>
      <c r="B19" s="24"/>
      <c r="C19" s="24"/>
      <c r="D19" s="24"/>
    </row>
    <row r="20" spans="1:4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4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</row>
    <row r="22" spans="1:4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4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4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4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4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4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4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4" x14ac:dyDescent="0.2">
      <c r="A29" s="33">
        <v>1240</v>
      </c>
      <c r="B29" s="34" t="s">
        <v>157</v>
      </c>
      <c r="C29" s="148">
        <f>SUM(C30:C37)</f>
        <v>70350</v>
      </c>
      <c r="D29" s="148">
        <f>SUM(D30:D37)</f>
        <v>25551.82</v>
      </c>
    </row>
    <row r="30" spans="1:4" x14ac:dyDescent="0.2">
      <c r="A30" s="26">
        <v>1241</v>
      </c>
      <c r="B30" s="22" t="s">
        <v>158</v>
      </c>
      <c r="C30" s="147">
        <v>10650</v>
      </c>
      <c r="D30" s="147">
        <v>0</v>
      </c>
    </row>
    <row r="31" spans="1:4" x14ac:dyDescent="0.2">
      <c r="A31" s="26">
        <v>1242</v>
      </c>
      <c r="B31" s="22" t="s">
        <v>159</v>
      </c>
      <c r="C31" s="147">
        <v>0</v>
      </c>
      <c r="D31" s="147">
        <v>0</v>
      </c>
    </row>
    <row r="32" spans="1:4" x14ac:dyDescent="0.2">
      <c r="A32" s="26">
        <v>1243</v>
      </c>
      <c r="B32" s="22" t="s">
        <v>160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59700</v>
      </c>
      <c r="D35" s="147">
        <v>25551.82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70350</v>
      </c>
      <c r="D44" s="148">
        <f>D21+D29+D38</f>
        <v>25551.82</v>
      </c>
    </row>
    <row r="45" spans="1:5" x14ac:dyDescent="0.2">
      <c r="E45" s="136"/>
    </row>
    <row r="46" spans="1:5" x14ac:dyDescent="0.2">
      <c r="A46" s="24" t="s">
        <v>592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373939.52</v>
      </c>
      <c r="D48" s="148">
        <v>-47376.15</v>
      </c>
      <c r="E48" s="136"/>
    </row>
    <row r="49" spans="1:4" x14ac:dyDescent="0.2">
      <c r="A49" s="26"/>
      <c r="B49" s="82" t="s">
        <v>510</v>
      </c>
      <c r="C49" s="148">
        <f>C54+C66+C94+C97+C50</f>
        <v>0</v>
      </c>
      <c r="D49" s="148">
        <f>D54+D66+D94+D97+D50</f>
        <v>58364.58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540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0</v>
      </c>
      <c r="D66" s="148">
        <f>D67+D76+D79+D85</f>
        <v>58364.58</v>
      </c>
    </row>
    <row r="67" spans="1:4" x14ac:dyDescent="0.2">
      <c r="A67" s="26">
        <v>5510</v>
      </c>
      <c r="B67" s="22" t="s">
        <v>358</v>
      </c>
      <c r="C67" s="147">
        <f>SUM(C68:C75)</f>
        <v>0</v>
      </c>
      <c r="D67" s="147">
        <f>SUM(D68:D75)</f>
        <v>58364.58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0</v>
      </c>
      <c r="D70" s="147">
        <v>0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0</v>
      </c>
      <c r="D72" s="147">
        <v>55810.07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0</v>
      </c>
      <c r="D74" s="147">
        <v>2554.5100000000002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526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26"/>
      <c r="B103" s="82" t="s">
        <v>528</v>
      </c>
      <c r="C103" s="148">
        <f>+C104</f>
        <v>0</v>
      </c>
      <c r="D103" s="148">
        <f>+D104</f>
        <v>0</v>
      </c>
    </row>
    <row r="104" spans="1:4" x14ac:dyDescent="0.2">
      <c r="A104" s="96">
        <v>3100</v>
      </c>
      <c r="B104" s="100" t="s">
        <v>541</v>
      </c>
      <c r="C104" s="154">
        <f>SUM(C105:C108)</f>
        <v>0</v>
      </c>
      <c r="D104" s="154">
        <f>SUM(D105:D108)</f>
        <v>0</v>
      </c>
    </row>
    <row r="105" spans="1:4" x14ac:dyDescent="0.2">
      <c r="A105" s="98"/>
      <c r="B105" s="101" t="s">
        <v>542</v>
      </c>
      <c r="C105" s="155">
        <v>0</v>
      </c>
      <c r="D105" s="155">
        <v>0</v>
      </c>
    </row>
    <row r="106" spans="1:4" x14ac:dyDescent="0.2">
      <c r="A106" s="98"/>
      <c r="B106" s="101" t="s">
        <v>543</v>
      </c>
      <c r="C106" s="155">
        <v>0</v>
      </c>
      <c r="D106" s="155">
        <v>0</v>
      </c>
    </row>
    <row r="107" spans="1:4" x14ac:dyDescent="0.2">
      <c r="A107" s="98"/>
      <c r="B107" s="101" t="s">
        <v>544</v>
      </c>
      <c r="C107" s="155">
        <v>0</v>
      </c>
      <c r="D107" s="155">
        <v>0</v>
      </c>
    </row>
    <row r="108" spans="1:4" x14ac:dyDescent="0.2">
      <c r="A108" s="98"/>
      <c r="B108" s="101" t="s">
        <v>545</v>
      </c>
      <c r="C108" s="155">
        <v>0</v>
      </c>
      <c r="D108" s="155">
        <v>0</v>
      </c>
    </row>
    <row r="109" spans="1:4" x14ac:dyDescent="0.2">
      <c r="A109" s="98"/>
      <c r="B109" s="102" t="s">
        <v>546</v>
      </c>
      <c r="C109" s="151">
        <f>+C110</f>
        <v>0</v>
      </c>
      <c r="D109" s="151">
        <f>+D110</f>
        <v>0</v>
      </c>
    </row>
    <row r="110" spans="1:4" x14ac:dyDescent="0.2">
      <c r="A110" s="96">
        <v>1270</v>
      </c>
      <c r="B110" s="97" t="s">
        <v>173</v>
      </c>
      <c r="C110" s="154">
        <f>+C111</f>
        <v>0</v>
      </c>
      <c r="D110" s="154">
        <f>+D111</f>
        <v>0</v>
      </c>
    </row>
    <row r="111" spans="1:4" x14ac:dyDescent="0.2">
      <c r="A111" s="98">
        <v>1273</v>
      </c>
      <c r="B111" s="99" t="s">
        <v>547</v>
      </c>
      <c r="C111" s="155">
        <v>0</v>
      </c>
      <c r="D111" s="155">
        <v>0</v>
      </c>
    </row>
    <row r="112" spans="1:4" x14ac:dyDescent="0.2">
      <c r="A112" s="98"/>
      <c r="B112" s="102" t="s">
        <v>548</v>
      </c>
      <c r="C112" s="151">
        <f>+C113+C135</f>
        <v>0</v>
      </c>
      <c r="D112" s="151">
        <f>+D113+D135</f>
        <v>0</v>
      </c>
    </row>
    <row r="113" spans="1:4" x14ac:dyDescent="0.2">
      <c r="A113" s="96">
        <v>4300</v>
      </c>
      <c r="B113" s="100" t="s">
        <v>596</v>
      </c>
      <c r="C113" s="154">
        <f>C127+C114+C117+C123+C125</f>
        <v>0</v>
      </c>
      <c r="D113" s="156">
        <f>D127+D114+D117+D123+D125</f>
        <v>0</v>
      </c>
    </row>
    <row r="114" spans="1:4" x14ac:dyDescent="0.2">
      <c r="A114" s="96">
        <v>4310</v>
      </c>
      <c r="B114" s="100" t="s">
        <v>261</v>
      </c>
      <c r="C114" s="154">
        <f>SUM(C115:C116)</f>
        <v>0</v>
      </c>
      <c r="D114" s="154">
        <f>SUM(D115:D116)</f>
        <v>0</v>
      </c>
    </row>
    <row r="115" spans="1:4" x14ac:dyDescent="0.2">
      <c r="A115" s="98">
        <v>4311</v>
      </c>
      <c r="B115" s="101" t="s">
        <v>430</v>
      </c>
      <c r="C115" s="155">
        <v>0</v>
      </c>
      <c r="D115" s="157">
        <v>0</v>
      </c>
    </row>
    <row r="116" spans="1:4" x14ac:dyDescent="0.2">
      <c r="A116" s="98">
        <v>4319</v>
      </c>
      <c r="B116" s="101" t="s">
        <v>262</v>
      </c>
      <c r="C116" s="155">
        <v>0</v>
      </c>
      <c r="D116" s="157">
        <v>0</v>
      </c>
    </row>
    <row r="117" spans="1:4" x14ac:dyDescent="0.2">
      <c r="A117" s="96">
        <v>4320</v>
      </c>
      <c r="B117" s="100" t="s">
        <v>263</v>
      </c>
      <c r="C117" s="154">
        <f>SUM(C118:C122)</f>
        <v>0</v>
      </c>
      <c r="D117" s="154">
        <f>SUM(D118:D122)</f>
        <v>0</v>
      </c>
    </row>
    <row r="118" spans="1:4" x14ac:dyDescent="0.2">
      <c r="A118" s="98">
        <v>4321</v>
      </c>
      <c r="B118" s="101" t="s">
        <v>264</v>
      </c>
      <c r="C118" s="155">
        <v>0</v>
      </c>
      <c r="D118" s="157">
        <v>0</v>
      </c>
    </row>
    <row r="119" spans="1:4" x14ac:dyDescent="0.2">
      <c r="A119" s="98">
        <v>4322</v>
      </c>
      <c r="B119" s="101" t="s">
        <v>265</v>
      </c>
      <c r="C119" s="155">
        <v>0</v>
      </c>
      <c r="D119" s="157">
        <v>0</v>
      </c>
    </row>
    <row r="120" spans="1:4" x14ac:dyDescent="0.2">
      <c r="A120" s="98">
        <v>4323</v>
      </c>
      <c r="B120" s="101" t="s">
        <v>266</v>
      </c>
      <c r="C120" s="155">
        <v>0</v>
      </c>
      <c r="D120" s="157">
        <v>0</v>
      </c>
    </row>
    <row r="121" spans="1:4" x14ac:dyDescent="0.2">
      <c r="A121" s="98">
        <v>4324</v>
      </c>
      <c r="B121" s="101" t="s">
        <v>267</v>
      </c>
      <c r="C121" s="155">
        <v>0</v>
      </c>
      <c r="D121" s="157">
        <v>0</v>
      </c>
    </row>
    <row r="122" spans="1:4" x14ac:dyDescent="0.2">
      <c r="A122" s="98">
        <v>4325</v>
      </c>
      <c r="B122" s="101" t="s">
        <v>268</v>
      </c>
      <c r="C122" s="155">
        <v>0</v>
      </c>
      <c r="D122" s="157">
        <v>0</v>
      </c>
    </row>
    <row r="123" spans="1:4" x14ac:dyDescent="0.2">
      <c r="A123" s="96">
        <v>4330</v>
      </c>
      <c r="B123" s="100" t="s">
        <v>269</v>
      </c>
      <c r="C123" s="154">
        <f>C124</f>
        <v>0</v>
      </c>
      <c r="D123" s="154">
        <f>D124</f>
        <v>0</v>
      </c>
    </row>
    <row r="124" spans="1:4" x14ac:dyDescent="0.2">
      <c r="A124" s="98">
        <v>4331</v>
      </c>
      <c r="B124" s="101" t="s">
        <v>269</v>
      </c>
      <c r="C124" s="155">
        <v>0</v>
      </c>
      <c r="D124" s="157">
        <v>0</v>
      </c>
    </row>
    <row r="125" spans="1:4" x14ac:dyDescent="0.2">
      <c r="A125" s="96">
        <v>4340</v>
      </c>
      <c r="B125" s="100" t="s">
        <v>270</v>
      </c>
      <c r="C125" s="154">
        <f>C126</f>
        <v>0</v>
      </c>
      <c r="D125" s="154">
        <f>D126</f>
        <v>0</v>
      </c>
    </row>
    <row r="126" spans="1:4" x14ac:dyDescent="0.2">
      <c r="A126" s="98">
        <v>4341</v>
      </c>
      <c r="B126" s="101" t="s">
        <v>270</v>
      </c>
      <c r="C126" s="155">
        <v>0</v>
      </c>
      <c r="D126" s="157">
        <v>0</v>
      </c>
    </row>
    <row r="127" spans="1:4" x14ac:dyDescent="0.2">
      <c r="A127" s="123">
        <v>4390</v>
      </c>
      <c r="B127" s="124" t="s">
        <v>271</v>
      </c>
      <c r="C127" s="158">
        <f>SUM(C128:C134)</f>
        <v>0</v>
      </c>
      <c r="D127" s="158">
        <f>SUM(D128:D134)</f>
        <v>0</v>
      </c>
    </row>
    <row r="128" spans="1:4" x14ac:dyDescent="0.2">
      <c r="A128" s="79">
        <v>4392</v>
      </c>
      <c r="B128" s="122" t="s">
        <v>272</v>
      </c>
      <c r="C128" s="159">
        <v>0</v>
      </c>
      <c r="D128" s="159">
        <v>0</v>
      </c>
    </row>
    <row r="129" spans="1:4" x14ac:dyDescent="0.2">
      <c r="A129" s="79">
        <v>4393</v>
      </c>
      <c r="B129" s="122" t="s">
        <v>431</v>
      </c>
      <c r="C129" s="159">
        <v>0</v>
      </c>
      <c r="D129" s="159">
        <v>0</v>
      </c>
    </row>
    <row r="130" spans="1:4" x14ac:dyDescent="0.2">
      <c r="A130" s="79">
        <v>4394</v>
      </c>
      <c r="B130" s="122" t="s">
        <v>273</v>
      </c>
      <c r="C130" s="159">
        <v>0</v>
      </c>
      <c r="D130" s="159">
        <v>0</v>
      </c>
    </row>
    <row r="131" spans="1:4" x14ac:dyDescent="0.2">
      <c r="A131" s="79">
        <v>4395</v>
      </c>
      <c r="B131" s="122" t="s">
        <v>274</v>
      </c>
      <c r="C131" s="159">
        <v>0</v>
      </c>
      <c r="D131" s="159">
        <v>0</v>
      </c>
    </row>
    <row r="132" spans="1:4" x14ac:dyDescent="0.2">
      <c r="A132" s="79">
        <v>4396</v>
      </c>
      <c r="B132" s="122" t="s">
        <v>275</v>
      </c>
      <c r="C132" s="159">
        <v>0</v>
      </c>
      <c r="D132" s="159">
        <v>0</v>
      </c>
    </row>
    <row r="133" spans="1:4" x14ac:dyDescent="0.2">
      <c r="A133" s="79">
        <v>4397</v>
      </c>
      <c r="B133" s="122" t="s">
        <v>432</v>
      </c>
      <c r="C133" s="159">
        <v>0</v>
      </c>
      <c r="D133" s="159">
        <v>0</v>
      </c>
    </row>
    <row r="134" spans="1:4" x14ac:dyDescent="0.2">
      <c r="A134" s="98">
        <v>4399</v>
      </c>
      <c r="B134" s="101" t="s">
        <v>271</v>
      </c>
      <c r="C134" s="155">
        <v>0</v>
      </c>
      <c r="D134" s="155">
        <v>0</v>
      </c>
    </row>
    <row r="135" spans="1:4" x14ac:dyDescent="0.2">
      <c r="A135" s="33">
        <v>1120</v>
      </c>
      <c r="B135" s="85" t="s">
        <v>529</v>
      </c>
      <c r="C135" s="148">
        <f>SUM(C136:C144)</f>
        <v>0</v>
      </c>
      <c r="D135" s="148">
        <f>SUM(D136:D144)</f>
        <v>0</v>
      </c>
    </row>
    <row r="136" spans="1:4" x14ac:dyDescent="0.2">
      <c r="A136" s="26">
        <v>1124</v>
      </c>
      <c r="B136" s="86" t="s">
        <v>530</v>
      </c>
      <c r="C136" s="160">
        <v>0</v>
      </c>
      <c r="D136" s="147">
        <v>0</v>
      </c>
    </row>
    <row r="137" spans="1:4" x14ac:dyDescent="0.2">
      <c r="A137" s="26">
        <v>1124</v>
      </c>
      <c r="B137" s="86" t="s">
        <v>531</v>
      </c>
      <c r="C137" s="160">
        <v>0</v>
      </c>
      <c r="D137" s="147">
        <v>0</v>
      </c>
    </row>
    <row r="138" spans="1:4" x14ac:dyDescent="0.2">
      <c r="A138" s="26">
        <v>1124</v>
      </c>
      <c r="B138" s="86" t="s">
        <v>532</v>
      </c>
      <c r="C138" s="160">
        <v>0</v>
      </c>
      <c r="D138" s="147">
        <v>0</v>
      </c>
    </row>
    <row r="139" spans="1:4" x14ac:dyDescent="0.2">
      <c r="A139" s="26">
        <v>1124</v>
      </c>
      <c r="B139" s="86" t="s">
        <v>533</v>
      </c>
      <c r="C139" s="160">
        <v>0</v>
      </c>
      <c r="D139" s="147">
        <v>0</v>
      </c>
    </row>
    <row r="140" spans="1:4" x14ac:dyDescent="0.2">
      <c r="A140" s="26">
        <v>1124</v>
      </c>
      <c r="B140" s="86" t="s">
        <v>534</v>
      </c>
      <c r="C140" s="147">
        <v>0</v>
      </c>
      <c r="D140" s="147">
        <v>0</v>
      </c>
    </row>
    <row r="141" spans="1:4" x14ac:dyDescent="0.2">
      <c r="A141" s="26">
        <v>1124</v>
      </c>
      <c r="B141" s="86" t="s">
        <v>535</v>
      </c>
      <c r="C141" s="147">
        <v>0</v>
      </c>
      <c r="D141" s="147">
        <v>0</v>
      </c>
    </row>
    <row r="142" spans="1:4" x14ac:dyDescent="0.2">
      <c r="A142" s="26">
        <v>1122</v>
      </c>
      <c r="B142" s="86" t="s">
        <v>536</v>
      </c>
      <c r="C142" s="147">
        <v>0</v>
      </c>
      <c r="D142" s="147">
        <v>0</v>
      </c>
    </row>
    <row r="143" spans="1:4" x14ac:dyDescent="0.2">
      <c r="A143" s="26">
        <v>1122</v>
      </c>
      <c r="B143" s="86" t="s">
        <v>537</v>
      </c>
      <c r="C143" s="160">
        <v>0</v>
      </c>
      <c r="D143" s="147">
        <v>0</v>
      </c>
    </row>
    <row r="144" spans="1:4" x14ac:dyDescent="0.2">
      <c r="A144" s="26">
        <v>1122</v>
      </c>
      <c r="B144" s="86" t="s">
        <v>538</v>
      </c>
      <c r="C144" s="147">
        <v>0</v>
      </c>
      <c r="D144" s="147">
        <v>0</v>
      </c>
    </row>
    <row r="145" spans="1:4" x14ac:dyDescent="0.2">
      <c r="A145" s="26"/>
      <c r="B145" s="87" t="s">
        <v>539</v>
      </c>
      <c r="C145" s="148">
        <f>C48+C49+C103-C109-C112</f>
        <v>373939.52</v>
      </c>
      <c r="D145" s="148">
        <f>D48+D49+D103-D109-D112</f>
        <v>10988.43</v>
      </c>
    </row>
    <row r="147" spans="1:4" x14ac:dyDescent="0.2">
      <c r="B147" s="22" t="s">
        <v>518</v>
      </c>
    </row>
    <row r="148" spans="1:4" x14ac:dyDescent="0.2">
      <c r="B148" s="22" t="s">
        <v>604</v>
      </c>
      <c r="C148" s="22" t="s">
        <v>605</v>
      </c>
    </row>
    <row r="150" spans="1:4" x14ac:dyDescent="0.2">
      <c r="B150" s="22" t="s">
        <v>606</v>
      </c>
      <c r="C150" s="22" t="s">
        <v>607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0"/>
  <sheetViews>
    <sheetView showGridLines="0" workbookViewId="0">
      <selection activeCell="E27" sqref="A1:E27"/>
    </sheetView>
  </sheetViews>
  <sheetFormatPr baseColWidth="10" defaultColWidth="11.42578125" defaultRowHeight="11.25" x14ac:dyDescent="0.2"/>
  <cols>
    <col min="1" max="1" width="3.28515625" style="30" customWidth="1"/>
    <col min="2" max="2" width="63.140625" style="30" customWidth="1"/>
    <col min="3" max="3" width="17.7109375" style="30" customWidth="1"/>
    <col min="4" max="16384" width="11.42578125" style="30"/>
  </cols>
  <sheetData>
    <row r="1" spans="1:3" s="29" customFormat="1" ht="18" customHeight="1" x14ac:dyDescent="0.25">
      <c r="A1" s="174" t="s">
        <v>602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603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1894123.41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549</v>
      </c>
      <c r="B21" s="60"/>
      <c r="C21" s="88">
        <f>C6+C8-C16</f>
        <v>1894123.41</v>
      </c>
    </row>
    <row r="23" spans="1:3" x14ac:dyDescent="0.2">
      <c r="B23" s="30" t="s">
        <v>518</v>
      </c>
    </row>
    <row r="24" spans="1:3" x14ac:dyDescent="0.2">
      <c r="B24" s="30" t="s">
        <v>604</v>
      </c>
      <c r="C24" s="30" t="s">
        <v>605</v>
      </c>
    </row>
    <row r="26" spans="1:3" x14ac:dyDescent="0.2">
      <c r="B26" s="30" t="s">
        <v>606</v>
      </c>
      <c r="C26" s="30" t="s">
        <v>607</v>
      </c>
    </row>
    <row r="169" spans="3:3" x14ac:dyDescent="0.2">
      <c r="C169" s="30">
        <v>0</v>
      </c>
    </row>
    <row r="170" spans="3:3" x14ac:dyDescent="0.2">
      <c r="C170" s="30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showGridLines="0" workbookViewId="0">
      <selection activeCell="E47" sqref="A1:E47"/>
    </sheetView>
  </sheetViews>
  <sheetFormatPr baseColWidth="10" defaultColWidth="11.42578125" defaultRowHeight="11.25" x14ac:dyDescent="0.2"/>
  <cols>
    <col min="1" max="1" width="3.7109375" style="30" customWidth="1"/>
    <col min="2" max="2" width="62.140625" style="30" customWidth="1"/>
    <col min="3" max="3" width="17.7109375" style="30" customWidth="1"/>
    <col min="4" max="16384" width="11.42578125" style="30"/>
  </cols>
  <sheetData>
    <row r="1" spans="1:3" s="32" customFormat="1" ht="18.95" customHeight="1" x14ac:dyDescent="0.25">
      <c r="A1" s="185" t="s">
        <v>602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603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1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1590533.89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70350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10650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59700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0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551</v>
      </c>
      <c r="B37" s="63" t="s">
        <v>599</v>
      </c>
      <c r="C37" s="93">
        <v>0</v>
      </c>
    </row>
    <row r="38" spans="1:3" x14ac:dyDescent="0.2">
      <c r="A38" s="76" t="s">
        <v>552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550</v>
      </c>
      <c r="B40" s="45"/>
      <c r="C40" s="88">
        <f>C6-C8+C31</f>
        <v>1520183.89</v>
      </c>
    </row>
    <row r="42" spans="1:3" x14ac:dyDescent="0.2">
      <c r="B42" s="30" t="s">
        <v>518</v>
      </c>
    </row>
    <row r="43" spans="1:3" x14ac:dyDescent="0.2">
      <c r="B43" s="30" t="s">
        <v>604</v>
      </c>
      <c r="C43" s="30" t="s">
        <v>605</v>
      </c>
    </row>
    <row r="45" spans="1:3" x14ac:dyDescent="0.2">
      <c r="B45" s="30" t="s">
        <v>606</v>
      </c>
      <c r="C45" s="30" t="s">
        <v>607</v>
      </c>
    </row>
    <row r="156" spans="3:3" x14ac:dyDescent="0.2">
      <c r="C156" s="30">
        <v>0</v>
      </c>
    </row>
    <row r="157" spans="3:3" x14ac:dyDescent="0.2">
      <c r="C157" s="30">
        <v>0</v>
      </c>
    </row>
    <row r="158" spans="3:3" x14ac:dyDescent="0.2">
      <c r="C158" s="30">
        <v>0</v>
      </c>
    </row>
    <row r="160" spans="3:3" x14ac:dyDescent="0.2">
      <c r="C160" s="30">
        <v>0</v>
      </c>
    </row>
    <row r="161" spans="3:3" x14ac:dyDescent="0.2">
      <c r="C161" s="30">
        <v>0</v>
      </c>
    </row>
    <row r="162" spans="3:3" x14ac:dyDescent="0.2">
      <c r="C162" s="30">
        <v>0</v>
      </c>
    </row>
    <row r="163" spans="3:3" x14ac:dyDescent="0.2">
      <c r="C163" s="30">
        <v>0</v>
      </c>
    </row>
    <row r="168" spans="3:3" x14ac:dyDescent="0.2">
      <c r="C168" s="30">
        <v>0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topLeftCell="A31" workbookViewId="0">
      <selection activeCell="H65" sqref="A1:H65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7109375" style="22" bestFit="1" customWidth="1"/>
    <col min="6" max="6" width="19.28515625" style="22" customWidth="1"/>
    <col min="7" max="7" width="20.5703125" style="22" customWidth="1"/>
    <col min="8" max="10" width="20.28515625" style="22" customWidth="1"/>
    <col min="11" max="16384" width="9.140625" style="22"/>
  </cols>
  <sheetData>
    <row r="1" spans="1:10" ht="18.95" customHeight="1" x14ac:dyDescent="0.2">
      <c r="A1" s="173" t="s">
        <v>602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603</v>
      </c>
      <c r="B3" s="196"/>
      <c r="C3" s="196"/>
      <c r="D3" s="196"/>
      <c r="E3" s="196"/>
      <c r="F3" s="196"/>
      <c r="G3" s="20" t="s">
        <v>500</v>
      </c>
      <c r="H3" s="21">
        <v>1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553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6888309.5800000001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-4994186.17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-1894123.41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554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1">
        <v>-6888309.5800000001</v>
      </c>
    </row>
    <row r="51" spans="1:3" x14ac:dyDescent="0.2">
      <c r="A51" s="22">
        <v>8220</v>
      </c>
      <c r="B51" s="103" t="s">
        <v>46</v>
      </c>
      <c r="C51" s="161">
        <v>5816791.8499999996</v>
      </c>
    </row>
    <row r="52" spans="1:3" x14ac:dyDescent="0.2">
      <c r="A52" s="22">
        <v>8230</v>
      </c>
      <c r="B52" s="103" t="s">
        <v>600</v>
      </c>
      <c r="C52" s="161">
        <v>-529696.16</v>
      </c>
    </row>
    <row r="53" spans="1:3" x14ac:dyDescent="0.2">
      <c r="A53" s="22">
        <v>8240</v>
      </c>
      <c r="B53" s="103" t="s">
        <v>45</v>
      </c>
      <c r="C53" s="161">
        <v>10680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0</v>
      </c>
    </row>
    <row r="56" spans="1:3" x14ac:dyDescent="0.2">
      <c r="A56" s="22">
        <v>8270</v>
      </c>
      <c r="B56" s="103" t="s">
        <v>42</v>
      </c>
      <c r="C56" s="161">
        <v>1590533.89</v>
      </c>
    </row>
    <row r="58" spans="1:3" x14ac:dyDescent="0.2">
      <c r="B58" s="14" t="s">
        <v>518</v>
      </c>
    </row>
    <row r="60" spans="1:3" x14ac:dyDescent="0.2">
      <c r="B60" s="22" t="s">
        <v>604</v>
      </c>
      <c r="C60" s="22" t="s">
        <v>605</v>
      </c>
    </row>
    <row r="62" spans="1:3" x14ac:dyDescent="0.2">
      <c r="B62" s="22" t="s">
        <v>606</v>
      </c>
      <c r="C62" s="22" t="s">
        <v>607</v>
      </c>
    </row>
    <row r="106" spans="3:3" x14ac:dyDescent="0.2">
      <c r="C106" s="22">
        <v>0</v>
      </c>
    </row>
    <row r="111" spans="3:3" x14ac:dyDescent="0.2">
      <c r="C111" s="22">
        <v>0</v>
      </c>
    </row>
    <row r="112" spans="3:3" x14ac:dyDescent="0.2">
      <c r="C112" s="22">
        <v>0</v>
      </c>
    </row>
    <row r="113" spans="3:3" x14ac:dyDescent="0.2">
      <c r="C113" s="22">
        <v>0</v>
      </c>
    </row>
    <row r="114" spans="3:3" x14ac:dyDescent="0.2">
      <c r="C114" s="22">
        <v>0</v>
      </c>
    </row>
    <row r="115" spans="3:3" x14ac:dyDescent="0.2">
      <c r="C115" s="22">
        <v>0</v>
      </c>
    </row>
    <row r="116" spans="3:3" x14ac:dyDescent="0.2">
      <c r="C116" s="22">
        <v>0</v>
      </c>
    </row>
    <row r="117" spans="3:3" x14ac:dyDescent="0.2">
      <c r="C117" s="22">
        <v>174.5</v>
      </c>
    </row>
    <row r="118" spans="3:3" x14ac:dyDescent="0.2">
      <c r="C118" s="22">
        <v>0</v>
      </c>
    </row>
    <row r="119" spans="3:3" x14ac:dyDescent="0.2">
      <c r="C119" s="22">
        <v>0</v>
      </c>
    </row>
    <row r="121" spans="3:3" x14ac:dyDescent="0.2">
      <c r="C121" s="22">
        <v>0</v>
      </c>
    </row>
    <row r="122" spans="3:3" x14ac:dyDescent="0.2">
      <c r="C122" s="22">
        <v>0</v>
      </c>
    </row>
    <row r="123" spans="3:3" x14ac:dyDescent="0.2">
      <c r="C123" s="22">
        <v>0</v>
      </c>
    </row>
    <row r="128" spans="3:3" x14ac:dyDescent="0.2">
      <c r="C128" s="22">
        <v>0</v>
      </c>
    </row>
    <row r="129" spans="3:3" x14ac:dyDescent="0.2">
      <c r="C129" s="22">
        <v>0</v>
      </c>
    </row>
    <row r="130" spans="3:3" x14ac:dyDescent="0.2">
      <c r="C130" s="22">
        <v>0</v>
      </c>
    </row>
    <row r="131" spans="3:3" x14ac:dyDescent="0.2">
      <c r="C131" s="22">
        <v>0</v>
      </c>
    </row>
    <row r="132" spans="3:3" x14ac:dyDescent="0.2">
      <c r="C132" s="22">
        <v>0</v>
      </c>
    </row>
    <row r="133" spans="3:3" x14ac:dyDescent="0.2">
      <c r="C133" s="22">
        <v>0</v>
      </c>
    </row>
    <row r="135" spans="3:3" x14ac:dyDescent="0.2">
      <c r="C135" s="22">
        <v>0</v>
      </c>
    </row>
    <row r="136" spans="3:3" x14ac:dyDescent="0.2">
      <c r="C136" s="22">
        <v>0</v>
      </c>
    </row>
    <row r="137" spans="3:3" x14ac:dyDescent="0.2">
      <c r="C137" s="22">
        <v>0</v>
      </c>
    </row>
    <row r="138" spans="3:3" x14ac:dyDescent="0.2">
      <c r="C138" s="22">
        <v>0</v>
      </c>
    </row>
    <row r="139" spans="3:3" x14ac:dyDescent="0.2">
      <c r="C139" s="22">
        <v>0</v>
      </c>
    </row>
    <row r="140" spans="3:3" x14ac:dyDescent="0.2">
      <c r="C140" s="22">
        <v>0</v>
      </c>
    </row>
    <row r="145" spans="3:3" x14ac:dyDescent="0.2">
      <c r="C145" s="22">
        <v>0</v>
      </c>
    </row>
    <row r="146" spans="3:3" x14ac:dyDescent="0.2">
      <c r="C146" s="22">
        <v>0</v>
      </c>
    </row>
    <row r="147" spans="3:3" x14ac:dyDescent="0.2">
      <c r="C147" s="22">
        <v>0</v>
      </c>
    </row>
    <row r="149" spans="3:3" x14ac:dyDescent="0.2">
      <c r="C149" s="22">
        <v>0</v>
      </c>
    </row>
    <row r="150" spans="3:3" x14ac:dyDescent="0.2">
      <c r="C150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25" right="0.25" top="0.75" bottom="0.75" header="0.3" footer="0.3"/>
  <pageSetup paperSize="256" scale="6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2025-04-30T22:24:37Z</cp:lastPrinted>
  <dcterms:created xsi:type="dcterms:W3CDTF">2012-12-11T20:36:24Z</dcterms:created>
  <dcterms:modified xsi:type="dcterms:W3CDTF">2025-04-30T22:24:41Z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