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CUENTA PÚBLICA 2DO TRIMESTRE DEL 2025\"/>
    </mc:Choice>
  </mc:AlternateContent>
  <bookViews>
    <workbookView xWindow="0" yWindow="0" windowWidth="24000" windowHeight="963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0" l="1"/>
  <c r="G31" i="10" s="1"/>
  <c r="D30" i="10"/>
  <c r="D28" i="10" s="1"/>
  <c r="D29" i="10"/>
  <c r="G29" i="10" s="1"/>
  <c r="F28" i="10"/>
  <c r="E28" i="10"/>
  <c r="C28" i="10"/>
  <c r="B28" i="10"/>
  <c r="D27" i="10"/>
  <c r="G27" i="10" s="1"/>
  <c r="D26" i="10"/>
  <c r="D24" i="10" s="1"/>
  <c r="D25" i="10"/>
  <c r="G25" i="10" s="1"/>
  <c r="F24" i="10"/>
  <c r="E24" i="10"/>
  <c r="C24" i="10"/>
  <c r="B24" i="10"/>
  <c r="D23" i="10"/>
  <c r="G23" i="10" s="1"/>
  <c r="D22" i="10"/>
  <c r="G22" i="10" s="1"/>
  <c r="D19" i="10"/>
  <c r="G19" i="10" s="1"/>
  <c r="D18" i="10"/>
  <c r="G18" i="10" s="1"/>
  <c r="D17" i="10"/>
  <c r="G17" i="10" s="1"/>
  <c r="G16" i="10" s="1"/>
  <c r="F16" i="10"/>
  <c r="E16" i="10"/>
  <c r="D16" i="10"/>
  <c r="C16" i="10"/>
  <c r="B16" i="10"/>
  <c r="D15" i="10"/>
  <c r="G15" i="10" s="1"/>
  <c r="D14" i="10"/>
  <c r="G14" i="10" s="1"/>
  <c r="D13" i="10"/>
  <c r="G13" i="10" s="1"/>
  <c r="G12" i="10" s="1"/>
  <c r="F12" i="10"/>
  <c r="E12" i="10"/>
  <c r="D12" i="10"/>
  <c r="C12" i="10"/>
  <c r="B12" i="10"/>
  <c r="D11" i="10"/>
  <c r="G11" i="10" s="1"/>
  <c r="D10" i="10"/>
  <c r="G10" i="10" s="1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G54" i="9" s="1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G47" i="8"/>
  <c r="F47" i="8"/>
  <c r="E47" i="8"/>
  <c r="D47" i="8"/>
  <c r="C47" i="8"/>
  <c r="B47" i="8"/>
  <c r="D57" i="8"/>
  <c r="G57" i="8" s="1"/>
  <c r="D56" i="8"/>
  <c r="G56" i="8" s="1"/>
  <c r="D55" i="8"/>
  <c r="G55" i="8" s="1"/>
  <c r="D54" i="8"/>
  <c r="G54" i="8" s="1"/>
  <c r="D53" i="8"/>
  <c r="G53" i="8" s="1"/>
  <c r="D52" i="8"/>
  <c r="G52" i="8" s="1"/>
  <c r="D51" i="8"/>
  <c r="G51" i="8" s="1"/>
  <c r="D50" i="8"/>
  <c r="G50" i="8" s="1"/>
  <c r="D49" i="8"/>
  <c r="G49" i="8" s="1"/>
  <c r="D48" i="8"/>
  <c r="G48" i="8" s="1"/>
  <c r="F9" i="8"/>
  <c r="E9" i="8"/>
  <c r="C9" i="8"/>
  <c r="B9" i="8"/>
  <c r="D44" i="8"/>
  <c r="G44" i="8" s="1"/>
  <c r="D43" i="8"/>
  <c r="G43" i="8" s="1"/>
  <c r="D42" i="8"/>
  <c r="G42" i="8" s="1"/>
  <c r="D41" i="8"/>
  <c r="G41" i="8" s="1"/>
  <c r="D40" i="8"/>
  <c r="G40" i="8" s="1"/>
  <c r="D39" i="8"/>
  <c r="G39" i="8" s="1"/>
  <c r="D38" i="8"/>
  <c r="G38" i="8" s="1"/>
  <c r="D37" i="8"/>
  <c r="G37" i="8" s="1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G9" i="8" s="1"/>
  <c r="D103" i="7"/>
  <c r="D149" i="7"/>
  <c r="G149" i="7" s="1"/>
  <c r="D148" i="7"/>
  <c r="G148" i="7" s="1"/>
  <c r="D147" i="7"/>
  <c r="G147" i="7" s="1"/>
  <c r="D126" i="7"/>
  <c r="G126" i="7" s="1"/>
  <c r="D125" i="7"/>
  <c r="G125" i="7" s="1"/>
  <c r="D124" i="7"/>
  <c r="G124" i="7" s="1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D92" i="7"/>
  <c r="G92" i="7" s="1"/>
  <c r="D91" i="7"/>
  <c r="G91" i="7" s="1"/>
  <c r="D90" i="7"/>
  <c r="G90" i="7" s="1"/>
  <c r="D89" i="7"/>
  <c r="G89" i="7" s="1"/>
  <c r="D88" i="7"/>
  <c r="G88" i="7" s="1"/>
  <c r="D87" i="7"/>
  <c r="G87" i="7" s="1"/>
  <c r="D86" i="7"/>
  <c r="G86" i="7" s="1"/>
  <c r="D61" i="7"/>
  <c r="G61" i="7" s="1"/>
  <c r="D60" i="7"/>
  <c r="G60" i="7" s="1"/>
  <c r="D59" i="7"/>
  <c r="G59" i="7" s="1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D49" i="7"/>
  <c r="G49" i="7" s="1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G40" i="7" s="1"/>
  <c r="D39" i="7"/>
  <c r="G39" i="7" s="1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G30" i="7" s="1"/>
  <c r="D29" i="7"/>
  <c r="G29" i="7" s="1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D19" i="7"/>
  <c r="G19" i="7" s="1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G26" i="10" l="1"/>
  <c r="G24" i="10" s="1"/>
  <c r="G30" i="10"/>
  <c r="G28" i="10" s="1"/>
  <c r="D9" i="8"/>
  <c r="G53" i="6" l="1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G34" i="6"/>
  <c r="D34" i="6"/>
  <c r="G33" i="6"/>
  <c r="D33" i="6"/>
  <c r="G32" i="6"/>
  <c r="D32" i="6"/>
  <c r="G31" i="6"/>
  <c r="D31" i="6"/>
  <c r="G30" i="6"/>
  <c r="D30" i="6"/>
  <c r="G29" i="6"/>
  <c r="D29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F6" i="2" l="1"/>
  <c r="E6" i="2"/>
  <c r="A2" i="25"/>
  <c r="G17" i="22"/>
  <c r="G28" i="22" s="1"/>
  <c r="F17" i="22"/>
  <c r="E17" i="22"/>
  <c r="D17" i="22"/>
  <c r="C17" i="22"/>
  <c r="B17" i="22"/>
  <c r="G6" i="22"/>
  <c r="F6" i="22"/>
  <c r="E6" i="22"/>
  <c r="D6" i="22"/>
  <c r="C6" i="22"/>
  <c r="B6" i="22"/>
  <c r="A2" i="22"/>
  <c r="G18" i="19"/>
  <c r="F18" i="19"/>
  <c r="F29" i="19" s="1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G29" i="19" s="1"/>
  <c r="F7" i="19"/>
  <c r="E7" i="19"/>
  <c r="D7" i="19"/>
  <c r="D29" i="19" s="1"/>
  <c r="C7" i="19"/>
  <c r="C29" i="19" s="1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E29" i="19" l="1"/>
  <c r="C28" i="22"/>
  <c r="E28" i="22"/>
  <c r="E30" i="20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9" i="10"/>
  <c r="C9" i="10"/>
  <c r="D9" i="10" l="1"/>
  <c r="F9" i="10"/>
  <c r="B9" i="10" l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E60" i="8"/>
  <c r="F60" i="8"/>
  <c r="G152" i="7"/>
  <c r="G153" i="7"/>
  <c r="G154" i="7"/>
  <c r="G155" i="7"/>
  <c r="G156" i="7"/>
  <c r="G157" i="7"/>
  <c r="G151" i="7"/>
  <c r="G146" i="7"/>
  <c r="G139" i="7"/>
  <c r="G140" i="7"/>
  <c r="G141" i="7"/>
  <c r="G142" i="7"/>
  <c r="G143" i="7"/>
  <c r="G144" i="7"/>
  <c r="G145" i="7"/>
  <c r="G138" i="7"/>
  <c r="G135" i="7"/>
  <c r="G136" i="7"/>
  <c r="G134" i="7"/>
  <c r="G127" i="7"/>
  <c r="G128" i="7"/>
  <c r="G129" i="7"/>
  <c r="G130" i="7"/>
  <c r="G131" i="7"/>
  <c r="G132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39" i="6"/>
  <c r="G38" i="6"/>
  <c r="G36" i="6"/>
  <c r="G35" i="6" s="1"/>
  <c r="G28" i="6"/>
  <c r="F75" i="6"/>
  <c r="F67" i="6"/>
  <c r="F59" i="6"/>
  <c r="F54" i="6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E19" i="2"/>
  <c r="F9" i="2"/>
  <c r="E9" i="2"/>
  <c r="C60" i="2"/>
  <c r="B60" i="2"/>
  <c r="C41" i="2"/>
  <c r="B41" i="2"/>
  <c r="C38" i="2"/>
  <c r="E84" i="7" l="1"/>
  <c r="C65" i="6"/>
  <c r="F65" i="6"/>
  <c r="E47" i="2"/>
  <c r="E59" i="2" s="1"/>
  <c r="E79" i="2"/>
  <c r="F81" i="2"/>
  <c r="E81" i="2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G43" i="9"/>
  <c r="B60" i="8"/>
  <c r="D60" i="8"/>
  <c r="C60" i="8"/>
  <c r="G60" i="8"/>
  <c r="G123" i="7"/>
  <c r="B84" i="7"/>
  <c r="C84" i="7"/>
  <c r="C159" i="7" s="1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G9" i="7" s="1"/>
  <c r="F9" i="7"/>
  <c r="D9" i="7"/>
  <c r="C70" i="6"/>
  <c r="F70" i="6"/>
  <c r="G45" i="6"/>
  <c r="G65" i="6" s="1"/>
  <c r="G16" i="6"/>
  <c r="G41" i="6" s="1"/>
  <c r="G37" i="6"/>
  <c r="G77" i="9" l="1"/>
  <c r="E77" i="9"/>
  <c r="E159" i="7"/>
  <c r="F159" i="7"/>
  <c r="B159" i="7"/>
  <c r="B70" i="6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9" i="10" l="1"/>
  <c r="G21" i="10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<sst xmlns="http://schemas.openxmlformats.org/spreadsheetml/2006/main" count="1055" uniqueCount="636">
  <si>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</si>
  <si>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</si>
  <si>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</si>
  <si>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</si>
  <si>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</si>
  <si>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</si>
  <si>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</si>
  <si>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</si>
  <si>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</si>
  <si>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</si>
  <si>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</si>
  <si>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</si>
  <si>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</si>
  <si>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</si>
  <si>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</si>
  <si>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</si>
  <si>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</si>
  <si>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</si>
  <si>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</si>
  <si>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</si>
  <si>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</si>
  <si>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</si>
  <si>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</si>
  <si>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</si>
  <si>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</si>
  <si>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</si>
  <si>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</si>
  <si>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</si>
  <si>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</si>
  <si>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</si>
  <si>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</si>
  <si>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</si>
  <si>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</si>
  <si>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</si>
  <si>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</si>
  <si>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</si>
  <si>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</si>
  <si>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</si>
  <si>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</si>
  <si>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</si>
  <si>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</si>
  <si>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</si>
  <si>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</si>
  <si>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</si>
  <si>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</si>
  <si>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</si>
  <si>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</si>
  <si>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</si>
  <si>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</si>
  <si>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</si>
  <si>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</si>
  <si>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</si>
  <si>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</si>
  <si>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</si>
  <si>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</si>
  <si>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</si>
  <si>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</si>
  <si>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</si>
  <si>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</si>
  <si>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</si>
  <si>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</si>
  <si>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</si>
  <si>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</si>
  <si>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</si>
  <si>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</si>
  <si>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</si>
  <si>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</si>
  <si>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</si>
  <si>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</si>
  <si>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</si>
  <si>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</si>
  <si>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</si>
  <si>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</si>
  <si>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</si>
  <si>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</si>
  <si>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</si>
  <si>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</si>
  <si>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</si>
  <si>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</si>
  <si>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</si>
  <si>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</si>
  <si>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</si>
  <si>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</si>
  <si>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</si>
  <si>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</si>
  <si>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</si>
  <si>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</si>
  <si>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</si>
  <si>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</si>
  <si>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</si>
  <si>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</si>
  <si>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</si>
  <si>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</si>
  <si>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</si>
  <si>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</si>
  <si>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</si>
  <si>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</si>
  <si>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</si>
  <si>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</si>
  <si>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</si>
  <si>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</si>
  <si>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</si>
  <si>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</si>
  <si>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</si>
  <si>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</si>
  <si>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</si>
  <si>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</si>
  <si>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</si>
  <si>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</si>
  <si>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</si>
  <si>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</si>
  <si>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</si>
  <si>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</si>
  <si>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</si>
  <si>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</si>
  <si>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</si>
  <si>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</si>
  <si>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</si>
  <si>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</si>
  <si>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</si>
  <si>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</si>
  <si>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</si>
  <si>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</si>
  <si>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</si>
  <si>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</si>
  <si>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</si>
  <si>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</si>
  <si>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</si>
  <si>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</si>
  <si>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</si>
  <si>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</si>
  <si>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</si>
  <si>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</si>
  <si>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</si>
  <si>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</si>
  <si>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</si>
  <si>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</si>
  <si>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</si>
  <si>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</si>
  <si>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</si>
  <si>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</si>
  <si>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</si>
  <si>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</si>
  <si>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</si>
  <si>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</si>
  <si>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</si>
  <si>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</si>
  <si>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</si>
  <si>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</si>
  <si>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</si>
  <si>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</si>
  <si>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</si>
  <si>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</si>
  <si>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</si>
  <si>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</si>
  <si>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</si>
  <si>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</si>
  <si>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</si>
  <si>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</si>
  <si>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</si>
  <si>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</si>
  <si>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</si>
  <si>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</si>
  <si>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</si>
  <si>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</si>
  <si>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</si>
  <si>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</si>
  <si>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</si>
  <si>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</si>
  <si>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</si>
  <si>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</si>
  <si>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</si>
  <si>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</si>
  <si>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</si>
  <si>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</si>
  <si>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</si>
  <si>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</si>
  <si>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</si>
  <si>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</si>
  <si>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</si>
  <si>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</si>
  <si>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</si>
  <si>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</si>
  <si>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</si>
  <si>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</si>
  <si>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</si>
  <si>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</si>
  <si>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</si>
  <si>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</si>
  <si>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</si>
  <si>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</si>
  <si>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</si>
  <si>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</si>
  <si>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</si>
  <si>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</si>
  <si>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</si>
  <si>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</si>
  <si>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</si>
  <si>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</si>
  <si>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</si>
  <si>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</si>
  <si>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</si>
  <si>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</si>
  <si>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</si>
  <si>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</si>
  <si>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</si>
  <si>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</si>
  <si>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</si>
  <si>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</si>
  <si>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</si>
  <si>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</si>
  <si>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</si>
  <si>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</si>
  <si>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</si>
  <si>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</si>
  <si>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</si>
  <si>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</si>
  <si>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</si>
  <si>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</si>
  <si>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</si>
  <si>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</si>
  <si>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</si>
  <si>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</si>
  <si>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</si>
  <si>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</si>
  <si>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</si>
  <si>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</si>
  <si>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</si>
  <si>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</si>
  <si>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</si>
  <si>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</si>
  <si>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</si>
  <si>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</si>
  <si>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</si>
  <si>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</si>
  <si>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</si>
  <si>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</si>
  <si>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</si>
  <si>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</si>
  <si>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</si>
  <si>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</si>
  <si>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</si>
  <si>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</si>
  <si>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</si>
  <si>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</si>
  <si>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</si>
  <si>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</si>
  <si>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</si>
  <si>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</si>
  <si>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</si>
  <si>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</si>
  <si>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</si>
  <si>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</si>
  <si>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</si>
  <si>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</si>
  <si>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</si>
  <si>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</si>
  <si>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</si>
  <si>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</si>
  <si>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</si>
  <si>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</si>
  <si>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</si>
  <si>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</si>
  <si>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</si>
  <si>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</si>
  <si>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</si>
  <si>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</si>
  <si>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</si>
  <si>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</si>
  <si>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</si>
  <si>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</si>
  <si>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</si>
  <si>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</si>
  <si>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</si>
  <si>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</si>
  <si>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</si>
  <si>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</si>
  <si>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</si>
  <si>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</si>
  <si>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</si>
  <si>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</si>
  <si>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</si>
  <si>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</si>
  <si>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</si>
  <si>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</si>
  <si>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</si>
  <si>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</si>
  <si>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</si>
  <si>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</si>
  <si>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</si>
  <si>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</si>
  <si>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</si>
  <si>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</si>
  <si>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</si>
  <si>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</si>
  <si>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</si>
  <si>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</si>
  <si>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</si>
  <si>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</si>
  <si>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</si>
  <si>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</si>
  <si>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</si>
  <si>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</si>
  <si>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</si>
  <si>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</si>
  <si>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</si>
  <si>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</si>
  <si>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</si>
  <si>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</si>
  <si>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</si>
  <si>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</si>
  <si>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</si>
  <si>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</si>
  <si>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</si>
  <si>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</si>
  <si>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</si>
  <si>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</si>
  <si>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</si>
  <si>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</si>
  <si>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</si>
  <si>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</si>
  <si>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</si>
  <si>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</si>
  <si>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</si>
  <si>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</si>
  <si>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</si>
  <si>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</si>
  <si>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</si>
  <si>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</si>
  <si>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</si>
  <si>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</si>
  <si>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</si>
  <si>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</si>
  <si>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</si>
  <si>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</si>
  <si>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</si>
  <si>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</si>
  <si>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</si>
  <si>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</si>
  <si>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</si>
  <si>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</si>
  <si>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</si>
  <si>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</si>
  <si>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</si>
  <si>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</si>
  <si>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</si>
  <si>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</si>
  <si>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</si>
  <si>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</si>
  <si>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</si>
  <si>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</si>
  <si>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</si>
  <si>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</si>
  <si>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</si>
  <si>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</si>
  <si>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</si>
  <si>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</si>
  <si>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</si>
  <si>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</si>
  <si>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</si>
  <si>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</si>
  <si>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</si>
  <si>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</si>
  <si>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</si>
  <si>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</si>
  <si>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</si>
  <si>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</si>
  <si>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</si>
  <si>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</si>
  <si>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</si>
  <si>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</si>
  <si>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</si>
  <si>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</si>
  <si>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</si>
  <si>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</si>
  <si>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</si>
  <si>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</si>
  <si>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</si>
  <si>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</si>
  <si>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</si>
  <si>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</si>
  <si>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</si>
  <si>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</si>
  <si>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</si>
  <si>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</si>
  <si>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</si>
  <si>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</si>
  <si>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</si>
  <si>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</si>
  <si>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</si>
  <si>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</si>
  <si>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</si>
  <si>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</si>
  <si>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</si>
  <si>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</si>
  <si>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</si>
  <si>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</si>
  <si>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</si>
  <si>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</si>
  <si>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</si>
  <si>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</si>
  <si>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</si>
  <si>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</si>
  <si>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</si>
  <si>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</si>
  <si>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</si>
  <si>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</si>
  <si>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</si>
  <si>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</si>
  <si>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</si>
  <si>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</si>
  <si>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</si>
  <si>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</si>
  <si>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</si>
  <si>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</si>
  <si>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</si>
  <si>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</si>
  <si>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</si>
  <si>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</si>
  <si>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</si>
  <si>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</si>
  <si>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</si>
  <si>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</si>
  <si>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</si>
  <si>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</si>
  <si>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</si>
  <si>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</si>
  <si>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</si>
  <si>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</si>
  <si>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</si>
  <si>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</si>
  <si>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</si>
  <si>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</si>
  <si>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</si>
  <si>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</si>
  <si>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</si>
  <si>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</si>
  <si>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</si>
  <si>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</si>
  <si>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</si>
  <si>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</si>
  <si>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</si>
  <si>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</si>
  <si>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</si>
  <si>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</si>
  <si>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</si>
  <si>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</si>
  <si>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</si>
  <si>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</si>
  <si>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</si>
  <si>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</si>
  <si>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</si>
  <si>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</si>
  <si>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</si>
  <si>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</si>
  <si>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</si>
  <si>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</si>
  <si>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</si>
  <si>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</si>
  <si>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</si>
  <si>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</si>
  <si>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</si>
  <si>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</si>
  <si>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</si>
  <si>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</si>
  <si>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</si>
  <si>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</si>
  <si>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</si>
  <si>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</si>
  <si>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</si>
  <si>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</si>
  <si>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</si>
  <si>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</si>
  <si>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</si>
  <si>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</si>
  <si>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</si>
  <si>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</si>
  <si>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</si>
  <si>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</si>
  <si>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</si>
  <si>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</si>
  <si>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</si>
  <si>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</si>
  <si>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</si>
  <si>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</si>
  <si>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</si>
  <si>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</si>
  <si>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</si>
  <si>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</si>
  <si>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</si>
  <si>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</si>
  <si>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</si>
  <si>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</si>
  <si>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</si>
  <si>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</si>
  <si>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</si>
  <si>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</si>
  <si>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</si>
  <si>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</si>
  <si>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</si>
  <si>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</si>
  <si>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</si>
  <si>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</si>
  <si>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</si>
  <si>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</si>
  <si>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</si>
  <si>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</si>
  <si>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</si>
  <si>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</si>
  <si>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</si>
  <si>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</si>
  <si>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</si>
  <si>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</si>
  <si>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</si>
  <si>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</si>
  <si>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</si>
  <si>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</si>
  <si>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</si>
  <si>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</si>
  <si>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</si>
  <si>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</si>
  <si>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</si>
  <si>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</si>
  <si>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</si>
  <si>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</si>
  <si>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</si>
  <si>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</si>
  <si>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</si>
  <si>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</si>
  <si>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</si>
  <si>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</si>
  <si>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</si>
  <si>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</si>
  <si>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</si>
  <si>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</si>
  <si>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</si>
  <si>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</si>
  <si>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</si>
  <si>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</si>
  <si>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</si>
  <si>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</si>
  <si>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</si>
  <si>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</si>
  <si>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</si>
  <si>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</si>
  <si>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</si>
  <si>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</si>
  <si>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</si>
  <si>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</si>
  <si>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</si>
  <si>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</si>
  <si>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</si>
  <si>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</si>
  <si>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</si>
  <si>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</si>
  <si>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</si>
  <si>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</si>
  <si>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</si>
  <si>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</si>
  <si>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</si>
  <si>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</si>
  <si>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</si>
  <si>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</si>
  <si>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</si>
  <si>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</si>
  <si>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</si>
  <si>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</si>
  <si>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</si>
  <si>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</si>
  <si>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</si>
  <si>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</si>
  <si>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</si>
  <si>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</si>
  <si>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</si>
  <si>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</si>
  <si>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</si>
  <si>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</si>
  <si>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</si>
  <si>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</si>
  <si>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</si>
  <si>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</si>
  <si>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</si>
  <si>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</si>
  <si>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</si>
  <si>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</si>
  <si>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</si>
  <si>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</si>
  <si>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</si>
  <si>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</si>
  <si>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</si>
  <si>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</si>
  <si>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</si>
  <si>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Municipio de Uriangato Gto.</t>
  </si>
  <si>
    <t>al 31 de Diciembre de 2024 y al 30 de Junio de 2025</t>
  </si>
  <si>
    <t>Del 1 de Enero al 30 de Junio de 2025 (b)</t>
  </si>
  <si>
    <t>31111M410010000 PRESIDENTE MUNICIPAL</t>
  </si>
  <si>
    <t>31111M410020000 REGIDORES MUNICIPALES</t>
  </si>
  <si>
    <t>31111M410030000 SINDICO MUNICIPAL</t>
  </si>
  <si>
    <t>31111M410040000 PRESIDENCIA MUNICIPAL</t>
  </si>
  <si>
    <t>31111M410050000 SECRETARIA DEL H AYUNTAMIENTO</t>
  </si>
  <si>
    <t>31111M410060000 TESORERIA MUNICIPAL</t>
  </si>
  <si>
    <t>31111M410070000 DIRECCION DE CATASTRO MUNICIPAL</t>
  </si>
  <si>
    <t>31111M410080000 DIR TEC DE LA INF Y TELECOMUNICACION</t>
  </si>
  <si>
    <t>31111M410090000 DIR FISCALIZACION DE ALCOHOLES Y DEL COM</t>
  </si>
  <si>
    <t>31111M410100000 CONTRALORIA MUNICIPAL</t>
  </si>
  <si>
    <t>31111M410110000 DIRECCION DE SERVICIOS ADMINISTRATIVOS</t>
  </si>
  <si>
    <t>31111M410120000 JUZGADO MUNICIPAL</t>
  </si>
  <si>
    <t>31111M410130000 DIRECCION DE PLANEACION MUNICIPAL</t>
  </si>
  <si>
    <t>31111M410140000 DIRECCION JURIDICA</t>
  </si>
  <si>
    <t>31111M410150000 DIRECCION DE DESARROLLO SOCIAL</t>
  </si>
  <si>
    <t>31111M410160000 DIRECCION DE DESARROLLO RURAL</t>
  </si>
  <si>
    <t>31111M410170000 DIRECCION DE DESARROLLO ECONOMICO</t>
  </si>
  <si>
    <t>31111M410180000 DIRECCION DE DESARROLLO URBANO</t>
  </si>
  <si>
    <t>31111M410190000 DIRECCION DEL MEDIO AMBIENTE Y ORD TERR</t>
  </si>
  <si>
    <t>31111M410200000 DIRECCION DE OBRAS PUBLICAS MUNICIPALES</t>
  </si>
  <si>
    <t>31111M410210000 DIRECCION DE COMUNICACION SOCIAL</t>
  </si>
  <si>
    <t>31111M410220000 DIRECCION DE EDUCACION Y CIVISMO</t>
  </si>
  <si>
    <t>31111M410230000 DIRECCION UNIDAD DE TRANSPARENCIA</t>
  </si>
  <si>
    <t>31111M410240000 DIRECCION DE SERVICIOS PUBLICOS</t>
  </si>
  <si>
    <t>31111M410250000 DIRECCION DE SEGURIDAD PUBLICA</t>
  </si>
  <si>
    <t>31111M410260000 DIRECCION DE TRANSITO Y TRANSPORTE</t>
  </si>
  <si>
    <t>31111M410270000 DIRECCION DE PROTECCION CIVIL</t>
  </si>
  <si>
    <t>31111M410280000 DIRECCION MUNICIPAL DE ATN PARA LA MUJER</t>
  </si>
  <si>
    <t>31111M410290000 PROCURAD MPAL PROTECC NIÑA NIÑO ADOLESC</t>
  </si>
  <si>
    <t>31111M410300000 COORDINACION DE ARCHIVO MUNICIPAL</t>
  </si>
  <si>
    <t>31111M410310000 INSTITUTO DE LA JUVENTUD</t>
  </si>
  <si>
    <t>31111M410320000 COORDINACION MUNICIPAL DE FOMENTO AL COM</t>
  </si>
  <si>
    <t>31111M410900200 SISTEMA PARA EL DESARR INT DE LA FAMILIA</t>
  </si>
  <si>
    <t>31111M410900300 COMISION MPAL DEL DEP Y AP A LA JUVENTUD</t>
  </si>
  <si>
    <t>31111M410900400 CASA DE LA CULTURA URIANGATO</t>
  </si>
  <si>
    <t>Año 2023 (d)</t>
  </si>
  <si>
    <t>Año 2024 (d)</t>
  </si>
  <si>
    <t>Año2025 (d)</t>
  </si>
  <si>
    <t>PRESTACION LABORAL</t>
  </si>
  <si>
    <t>BENEFICIO DEFINIDO</t>
  </si>
  <si>
    <t>JR VALUACIONES ACTUARIALES, 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</si>
</sst>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dd/mm/yyyy;@"/>
    <numFmt numFmtId="168" formatCode="_-* #,##0.00_-;\-* #,##0.00_-;_-* &quot;-&quot;??_-;_-@_-"/>
    <numFmt numFmtId="170" formatCode="_-* #,##0_-;\-* #,##0_-;_-* &quot;-&quot;??_-;_-@_-"/>
    <numFmt numFmtId="171" formatCode="#,##0.0"/>
    <numFmt numFmtId="172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3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0" fillId="0" borderId="14" xfId="0" applyBorder="1"/>
    <xf numFmtId="0" fontId="0" fillId="0" borderId="15" xfId="0" applyBorder="1"/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170" fontId="2" fillId="0" borderId="14" xfId="1" applyNumberFormat="1" applyFont="1" applyBorder="1" applyAlignment="1" applyProtection="1">
      <alignment vertical="center"/>
      <protection locked="0"/>
    </xf>
    <xf numFmtId="3" fontId="2" fillId="0" borderId="14" xfId="0" applyNumberFormat="1" applyFont="1" applyBorder="1" applyAlignment="1" applyProtection="1">
      <alignment vertical="center"/>
      <protection locked="0"/>
    </xf>
    <xf numFmtId="172" fontId="2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Protection="1">
      <protection locked="0"/>
    </xf>
    <xf numFmtId="171" fontId="2" fillId="0" borderId="14" xfId="0" applyNumberFormat="1" applyFont="1" applyBorder="1" applyProtection="1">
      <protection locked="0"/>
    </xf>
    <xf numFmtId="3" fontId="2" fillId="0" borderId="14" xfId="0" applyNumberFormat="1" applyFont="1" applyBorder="1" applyProtection="1">
      <protection locked="0"/>
    </xf>
    <xf numFmtId="3" fontId="0" fillId="0" borderId="13" xfId="0" applyNumberFormat="1" applyBorder="1" applyAlignment="1" applyProtection="1">
      <alignment vertical="center"/>
      <protection locked="0"/>
    </xf>
    <xf numFmtId="3" fontId="0" fillId="0" borderId="13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171" fontId="0" fillId="0" borderId="14" xfId="0" applyNumberFormat="1" applyBorder="1"/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 applyProtection="1">
      <alignment vertical="center"/>
      <protection locked="0"/>
    </xf>
    <xf numFmtId="172" fontId="1" fillId="3" borderId="14" xfId="1" applyNumberFormat="1" applyFont="1" applyFill="1" applyBorder="1" applyAlignment="1" applyProtection="1">
      <alignment vertical="center"/>
      <protection locked="0"/>
    </xf>
    <xf numFmtId="172" fontId="0" fillId="3" borderId="14" xfId="1" applyNumberFormat="1" applyFont="1" applyFill="1" applyBorder="1" applyAlignment="1" applyProtection="1">
      <alignment vertical="center"/>
      <protection locked="0"/>
    </xf>
    <xf numFmtId="170" fontId="2" fillId="0" borderId="14" xfId="1" applyNumberFormat="1" applyFont="1" applyBorder="1" applyAlignment="1" applyProtection="1">
      <alignment horizontal="right" vertical="top"/>
      <protection locked="0"/>
    </xf>
    <xf numFmtId="171" fontId="2" fillId="0" borderId="14" xfId="0" applyNumberFormat="1" applyFon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top"/>
      <protection locked="0"/>
    </xf>
    <xf numFmtId="3" fontId="2" fillId="0" borderId="8" xfId="0" applyNumberFormat="1" applyFont="1" applyBorder="1" applyAlignment="1">
      <alignment horizontal="right" vertical="center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72" fontId="1" fillId="0" borderId="14" xfId="1" applyNumberFormat="1" applyFont="1" applyFill="1" applyBorder="1" applyAlignment="1" applyProtection="1">
      <alignment vertical="center"/>
      <protection locked="0"/>
    </xf>
    <xf numFmtId="172" fontId="0" fillId="0" borderId="14" xfId="1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172" fontId="1" fillId="0" borderId="8" xfId="1" applyNumberFormat="1" applyFont="1" applyFill="1" applyBorder="1" applyAlignment="1" applyProtection="1">
      <alignment vertical="center"/>
      <protection locked="0"/>
    </xf>
    <xf numFmtId="172" fontId="0" fillId="0" borderId="8" xfId="1" applyNumberFormat="1" applyFont="1" applyFill="1" applyBorder="1" applyAlignment="1" applyProtection="1">
      <alignment vertical="center"/>
      <protection locked="0"/>
    </xf>
    <xf numFmtId="172" fontId="1" fillId="0" borderId="8" xfId="1" applyNumberFormat="1" applyFont="1" applyFill="1" applyBorder="1" applyAlignment="1" applyProtection="1">
      <alignment horizontal="right" vertical="center"/>
      <protection locked="0"/>
    </xf>
    <xf numFmtId="172" fontId="0" fillId="0" borderId="8" xfId="1" applyNumberFormat="1" applyFont="1" applyFill="1" applyBorder="1" applyAlignment="1" applyProtection="1">
      <alignment horizontal="right" vertical="center"/>
      <protection locked="0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43" fontId="0" fillId="0" borderId="14" xfId="1" applyFont="1" applyBorder="1" applyAlignment="1" applyProtection="1">
      <alignment horizontal="right" vertical="top"/>
      <protection locked="0"/>
    </xf>
  </cellXfs>
  <cellStyles count="6">
    <cellStyle name="Millares" xfId="1" builtinId="3"/>
    <cellStyle name="Millares 2" xfId="5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topLeftCell="A31" zoomScaleNormal="100" workbookViewId="0">
      <selection activeCell="A16" sqref="A1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56" t="s">
        <v>0</v>
      </c>
      <c r="B1" s="157"/>
      <c r="C1" s="157"/>
      <c r="D1" s="157"/>
      <c r="E1" s="157"/>
      <c r="F1" s="158"/>
    </row>
    <row r="2" spans="1:6" ht="15" customHeight="1" x14ac:dyDescent="0.25">
      <c r="A2" s="177" t="s">
        <v>592</v>
      </c>
      <c r="B2" s="178"/>
      <c r="C2" s="178"/>
      <c r="D2" s="178"/>
      <c r="E2" s="178"/>
      <c r="F2" s="179"/>
    </row>
    <row r="3" spans="1:6" ht="15" customHeight="1" x14ac:dyDescent="0.25">
      <c r="A3" s="174" t="s">
        <v>1</v>
      </c>
      <c r="B3" s="175"/>
      <c r="C3" s="175"/>
      <c r="D3" s="175"/>
      <c r="E3" s="175"/>
      <c r="F3" s="176"/>
    </row>
    <row r="4" spans="1:6" ht="12.95" customHeight="1" x14ac:dyDescent="0.25">
      <c r="A4" s="174" t="s">
        <v>593</v>
      </c>
      <c r="B4" s="175"/>
      <c r="C4" s="175"/>
      <c r="D4" s="175"/>
      <c r="E4" s="175"/>
      <c r="F4" s="176"/>
    </row>
    <row r="5" spans="1:6" ht="12.95" customHeight="1" x14ac:dyDescent="0.25">
      <c r="A5" s="168" t="s">
        <v>2</v>
      </c>
      <c r="B5" s="169"/>
      <c r="C5" s="169"/>
      <c r="D5" s="169"/>
      <c r="E5" s="169"/>
      <c r="F5" s="170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203">
        <f>SUM(B10:B16)</f>
        <v>106674008.67999999</v>
      </c>
      <c r="C9" s="203">
        <f>SUM(C10:C16)</f>
        <v>42318099.079999998</v>
      </c>
      <c r="D9" s="45" t="s">
        <v>12</v>
      </c>
      <c r="E9" s="46">
        <f>SUM(E10:E18)</f>
        <v>3505228.29</v>
      </c>
      <c r="F9" s="46">
        <f>SUM(F10:F18)</f>
        <v>11954349.479999999</v>
      </c>
    </row>
    <row r="10" spans="1:6" x14ac:dyDescent="0.25">
      <c r="A10" s="47" t="s">
        <v>13</v>
      </c>
      <c r="B10" s="194">
        <v>0</v>
      </c>
      <c r="C10" s="194">
        <v>0</v>
      </c>
      <c r="D10" s="47" t="s">
        <v>14</v>
      </c>
      <c r="E10" s="201">
        <v>-73487.44</v>
      </c>
      <c r="F10" s="201">
        <v>110.18</v>
      </c>
    </row>
    <row r="11" spans="1:6" x14ac:dyDescent="0.25">
      <c r="A11" s="47" t="s">
        <v>15</v>
      </c>
      <c r="B11" s="194">
        <v>8186726.7999999998</v>
      </c>
      <c r="C11" s="194">
        <v>6724181.6900000004</v>
      </c>
      <c r="D11" s="47" t="s">
        <v>16</v>
      </c>
      <c r="E11" s="201">
        <v>1224353.1599999999</v>
      </c>
      <c r="F11" s="201">
        <v>9908437.3599999994</v>
      </c>
    </row>
    <row r="12" spans="1:6" x14ac:dyDescent="0.25">
      <c r="A12" s="47" t="s">
        <v>17</v>
      </c>
      <c r="B12" s="194">
        <v>0</v>
      </c>
      <c r="C12" s="194">
        <v>0</v>
      </c>
      <c r="D12" s="47" t="s">
        <v>18</v>
      </c>
      <c r="E12" s="201">
        <v>0</v>
      </c>
      <c r="F12" s="201">
        <v>0</v>
      </c>
    </row>
    <row r="13" spans="1:6" x14ac:dyDescent="0.25">
      <c r="A13" s="47" t="s">
        <v>19</v>
      </c>
      <c r="B13" s="194">
        <v>98487281.879999995</v>
      </c>
      <c r="C13" s="194">
        <v>35593917.390000001</v>
      </c>
      <c r="D13" s="47" t="s">
        <v>20</v>
      </c>
      <c r="E13" s="201">
        <v>0</v>
      </c>
      <c r="F13" s="201">
        <v>0</v>
      </c>
    </row>
    <row r="14" spans="1:6" x14ac:dyDescent="0.25">
      <c r="A14" s="47" t="s">
        <v>21</v>
      </c>
      <c r="B14" s="194">
        <v>0</v>
      </c>
      <c r="C14" s="194">
        <v>0</v>
      </c>
      <c r="D14" s="47" t="s">
        <v>22</v>
      </c>
      <c r="E14" s="201">
        <v>0</v>
      </c>
      <c r="F14" s="201">
        <v>169100.7</v>
      </c>
    </row>
    <row r="15" spans="1:6" x14ac:dyDescent="0.25">
      <c r="A15" s="47" t="s">
        <v>23</v>
      </c>
      <c r="B15" s="194">
        <v>0</v>
      </c>
      <c r="C15" s="194">
        <v>0</v>
      </c>
      <c r="D15" s="47" t="s">
        <v>24</v>
      </c>
      <c r="E15" s="201">
        <v>0</v>
      </c>
      <c r="F15" s="201">
        <v>0</v>
      </c>
    </row>
    <row r="16" spans="1:6" x14ac:dyDescent="0.25">
      <c r="A16" s="47" t="s">
        <v>25</v>
      </c>
      <c r="B16" s="194">
        <v>0</v>
      </c>
      <c r="C16" s="194">
        <v>0</v>
      </c>
      <c r="D16" s="47" t="s">
        <v>26</v>
      </c>
      <c r="E16" s="201">
        <v>1788368.34</v>
      </c>
      <c r="F16" s="201">
        <v>1284069.55</v>
      </c>
    </row>
    <row r="17" spans="1:6" x14ac:dyDescent="0.25">
      <c r="A17" s="45" t="s">
        <v>27</v>
      </c>
      <c r="B17" s="203">
        <f>SUM(B18:B24)</f>
        <v>418722.92</v>
      </c>
      <c r="C17" s="203">
        <f>SUM(C18:C24)</f>
        <v>616301.85000000009</v>
      </c>
      <c r="D17" s="47" t="s">
        <v>28</v>
      </c>
      <c r="E17" s="201">
        <v>0</v>
      </c>
      <c r="F17" s="201">
        <v>0</v>
      </c>
    </row>
    <row r="18" spans="1:6" x14ac:dyDescent="0.25">
      <c r="A18" s="47" t="s">
        <v>29</v>
      </c>
      <c r="B18" s="195">
        <v>0</v>
      </c>
      <c r="C18" s="195">
        <v>0</v>
      </c>
      <c r="D18" s="47" t="s">
        <v>30</v>
      </c>
      <c r="E18" s="201">
        <v>565994.23</v>
      </c>
      <c r="F18" s="201">
        <v>592631.68999999994</v>
      </c>
    </row>
    <row r="19" spans="1:6" x14ac:dyDescent="0.25">
      <c r="A19" s="47" t="s">
        <v>31</v>
      </c>
      <c r="B19" s="195">
        <v>47027.07</v>
      </c>
      <c r="C19" s="195">
        <v>279591.56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95">
        <v>18100</v>
      </c>
      <c r="C20" s="195">
        <v>18100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95">
        <v>0</v>
      </c>
      <c r="C21" s="195">
        <v>6511.2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95">
        <v>34500</v>
      </c>
      <c r="C22" s="195">
        <v>-5500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95">
        <v>0</v>
      </c>
      <c r="C23" s="195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95">
        <v>319095.84999999998</v>
      </c>
      <c r="C24" s="195">
        <v>317599.09000000003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203">
        <f>SUM(B26:B30)</f>
        <v>3743313.56</v>
      </c>
      <c r="C25" s="203">
        <f>SUM(C26:C30)</f>
        <v>5779310.7999999998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196">
        <v>0</v>
      </c>
      <c r="C26" s="19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196">
        <v>0</v>
      </c>
      <c r="C27" s="19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196">
        <v>0</v>
      </c>
      <c r="C28" s="19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196">
        <v>3743313.56</v>
      </c>
      <c r="C29" s="196">
        <v>5779310.7999999998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196">
        <v>0</v>
      </c>
      <c r="C30" s="19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46">
        <v>0</v>
      </c>
      <c r="C37" s="46">
        <v>0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-3.41</v>
      </c>
      <c r="F42" s="46">
        <f>SUM(F43:F45)</f>
        <v>-3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193">
        <v>-3.41</v>
      </c>
      <c r="F45" s="193">
        <v>-3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203">
        <f>B9+B17+B25+B31+B37+B38+B41</f>
        <v>110836045.16</v>
      </c>
      <c r="C47" s="203">
        <f>C9+C17+C25+C31+C37+C38+C41</f>
        <v>48713711.729999997</v>
      </c>
      <c r="D47" s="2" t="s">
        <v>86</v>
      </c>
      <c r="E47" s="202">
        <f>E9+E19+E23+E26+E27+E31+E38+E42</f>
        <v>3505224.88</v>
      </c>
      <c r="F47" s="203">
        <f>F9+F19+F23+F26+F27+F31+F38+F42</f>
        <v>11954346.479999999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197">
        <v>0</v>
      </c>
      <c r="C50" s="197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197">
        <v>0</v>
      </c>
      <c r="C51" s="197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97">
        <v>156322768.36000001</v>
      </c>
      <c r="C52" s="197">
        <v>155786968.36000001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97">
        <v>60279063.939999998</v>
      </c>
      <c r="C53" s="197">
        <v>59972233.539999999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97">
        <v>5640189.46</v>
      </c>
      <c r="C54" s="197">
        <v>5640189.46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97">
        <v>-70592957.049999997</v>
      </c>
      <c r="C55" s="197">
        <v>-70592957.049999997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197">
        <v>745601.53</v>
      </c>
      <c r="C56" s="197">
        <v>745601.53</v>
      </c>
      <c r="D56" s="44"/>
      <c r="E56" s="48"/>
      <c r="F56" s="48"/>
    </row>
    <row r="57" spans="1:6" x14ac:dyDescent="0.25">
      <c r="A57" s="45" t="s">
        <v>102</v>
      </c>
      <c r="B57" s="197">
        <v>0</v>
      </c>
      <c r="C57" s="197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197">
        <v>0</v>
      </c>
      <c r="C58" s="197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203">
        <f>E47+E57</f>
        <v>3505224.88</v>
      </c>
      <c r="F59" s="203">
        <f>F47+F57</f>
        <v>11954346.479999999</v>
      </c>
    </row>
    <row r="60" spans="1:6" x14ac:dyDescent="0.25">
      <c r="A60" s="3" t="s">
        <v>106</v>
      </c>
      <c r="B60" s="203">
        <f>SUM(B50:B58)</f>
        <v>152394666.24000004</v>
      </c>
      <c r="C60" s="203">
        <f>SUM(C50:C58)</f>
        <v>151552035.84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203">
        <f>SUM(B47+B60)</f>
        <v>263230711.40000004</v>
      </c>
      <c r="C62" s="203">
        <f>SUM(C47+C60)</f>
        <v>200265747.56999999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96911468.189999998</v>
      </c>
      <c r="F63" s="46">
        <f>SUM(F64:F66)</f>
        <v>96911468.189999998</v>
      </c>
    </row>
    <row r="64" spans="1:6" x14ac:dyDescent="0.25">
      <c r="A64" s="44"/>
      <c r="B64" s="44"/>
      <c r="C64" s="44"/>
      <c r="D64" s="45" t="s">
        <v>110</v>
      </c>
      <c r="E64" s="193">
        <v>82188557.620000005</v>
      </c>
      <c r="F64" s="193">
        <v>82188557.620000005</v>
      </c>
    </row>
    <row r="65" spans="1:6" x14ac:dyDescent="0.25">
      <c r="A65" s="44"/>
      <c r="B65" s="44"/>
      <c r="C65" s="44"/>
      <c r="D65" s="49" t="s">
        <v>111</v>
      </c>
      <c r="E65" s="193">
        <v>14722910.57</v>
      </c>
      <c r="F65" s="193">
        <v>14722910.57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162814018.32999998</v>
      </c>
      <c r="F68" s="46">
        <f>SUM(F69:F73)</f>
        <v>91399932.899999991</v>
      </c>
    </row>
    <row r="69" spans="1:6" x14ac:dyDescent="0.25">
      <c r="A69" s="52"/>
      <c r="B69" s="44"/>
      <c r="C69" s="44"/>
      <c r="D69" s="45" t="s">
        <v>114</v>
      </c>
      <c r="E69" s="193">
        <v>71676130.659999996</v>
      </c>
      <c r="F69" s="193">
        <v>-84675072.640000001</v>
      </c>
    </row>
    <row r="70" spans="1:6" x14ac:dyDescent="0.25">
      <c r="A70" s="52"/>
      <c r="B70" s="44"/>
      <c r="C70" s="44"/>
      <c r="D70" s="45" t="s">
        <v>115</v>
      </c>
      <c r="E70" s="193">
        <v>92148887.670000002</v>
      </c>
      <c r="F70" s="193">
        <v>177086005.53999999</v>
      </c>
    </row>
    <row r="71" spans="1:6" x14ac:dyDescent="0.25">
      <c r="A71" s="52"/>
      <c r="B71" s="44"/>
      <c r="C71" s="44"/>
      <c r="D71" s="45" t="s">
        <v>116</v>
      </c>
      <c r="E71" s="193">
        <v>-1011000</v>
      </c>
      <c r="F71" s="193">
        <v>-1011000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203">
        <f>E63+E68+E75</f>
        <v>259725486.51999998</v>
      </c>
      <c r="F79" s="203">
        <f>F63+F68+F75</f>
        <v>188311401.08999997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203">
        <f>E59+E79</f>
        <v>263230711.39999998</v>
      </c>
      <c r="F81" s="203">
        <f>F59+F79</f>
        <v>200265747.56999996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B9:C62 E72:F81 E50:F63 E66:F68 E9:F44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6 B47 B17:C17 B25:C25 B59:C62 E19:F44 E66:F68 E72:F81 E46:F63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topLeftCell="B7" zoomScale="75" zoomScaleNormal="75" workbookViewId="0">
      <selection activeCell="B22" sqref="B22:G2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5" t="s">
        <v>445</v>
      </c>
      <c r="B1" s="157"/>
      <c r="C1" s="157"/>
      <c r="D1" s="157"/>
      <c r="E1" s="157"/>
      <c r="F1" s="157"/>
      <c r="G1" s="158"/>
    </row>
    <row r="2" spans="1:7" x14ac:dyDescent="0.25">
      <c r="A2" s="177" t="str">
        <f>'Formato 1'!A2</f>
        <v xml:space="preserve"> Municipio de Uriangato Gto.</v>
      </c>
      <c r="B2" s="178"/>
      <c r="C2" s="178"/>
      <c r="D2" s="178"/>
      <c r="E2" s="178"/>
      <c r="F2" s="178"/>
      <c r="G2" s="179"/>
    </row>
    <row r="3" spans="1:7" x14ac:dyDescent="0.25">
      <c r="A3" s="174" t="s">
        <v>446</v>
      </c>
      <c r="B3" s="175"/>
      <c r="C3" s="175"/>
      <c r="D3" s="175"/>
      <c r="E3" s="175"/>
      <c r="F3" s="175"/>
      <c r="G3" s="176"/>
    </row>
    <row r="4" spans="1:7" x14ac:dyDescent="0.25">
      <c r="A4" s="174" t="s">
        <v>2</v>
      </c>
      <c r="B4" s="175"/>
      <c r="C4" s="175"/>
      <c r="D4" s="175"/>
      <c r="E4" s="175"/>
      <c r="F4" s="175"/>
      <c r="G4" s="176"/>
    </row>
    <row r="5" spans="1:7" x14ac:dyDescent="0.25">
      <c r="A5" s="168" t="s">
        <v>447</v>
      </c>
      <c r="B5" s="169"/>
      <c r="C5" s="169"/>
      <c r="D5" s="169"/>
      <c r="E5" s="169"/>
      <c r="F5" s="169"/>
      <c r="G5" s="170"/>
    </row>
    <row r="6" spans="1:7" ht="30" x14ac:dyDescent="0.25">
      <c r="A6" s="135" t="s">
        <v>448</v>
      </c>
      <c r="B6" s="7" t="s">
        <v>449</v>
      </c>
      <c r="C6" s="32" t="s">
        <v>450</v>
      </c>
      <c r="D6" s="32" t="s">
        <v>451</v>
      </c>
      <c r="E6" s="32" t="s">
        <v>630</v>
      </c>
      <c r="F6" s="32" t="s">
        <v>631</v>
      </c>
      <c r="G6" s="32" t="s">
        <v>632</v>
      </c>
    </row>
    <row r="7" spans="1:7" ht="15.75" customHeight="1" x14ac:dyDescent="0.25">
      <c r="A7" s="26" t="s">
        <v>455</v>
      </c>
      <c r="B7" s="115">
        <f>SUM(B8:B19)</f>
        <v>0</v>
      </c>
      <c r="C7" s="115">
        <f t="shared" ref="C7:G7" si="0">SUM(C8:C19)</f>
        <v>0</v>
      </c>
      <c r="D7" s="115">
        <f t="shared" si="0"/>
        <v>0</v>
      </c>
      <c r="E7" s="115">
        <f t="shared" si="0"/>
        <v>236585907.51000002</v>
      </c>
      <c r="F7" s="115">
        <f t="shared" si="0"/>
        <v>228698860.93000001</v>
      </c>
      <c r="G7" s="115">
        <f t="shared" si="0"/>
        <v>221048281.44</v>
      </c>
    </row>
    <row r="8" spans="1:7" x14ac:dyDescent="0.25">
      <c r="A8" s="57" t="s">
        <v>456</v>
      </c>
      <c r="B8" s="229">
        <v>0</v>
      </c>
      <c r="C8" s="229">
        <v>0</v>
      </c>
      <c r="D8" s="229">
        <v>0</v>
      </c>
      <c r="E8" s="229">
        <v>27053007.23</v>
      </c>
      <c r="F8" s="229">
        <v>28458556.890000001</v>
      </c>
      <c r="G8" s="229">
        <v>31056006.690000001</v>
      </c>
    </row>
    <row r="9" spans="1:7" ht="15.75" customHeight="1" x14ac:dyDescent="0.25">
      <c r="A9" s="57" t="s">
        <v>457</v>
      </c>
      <c r="B9" s="229">
        <v>0</v>
      </c>
      <c r="C9" s="229">
        <v>0</v>
      </c>
      <c r="D9" s="229">
        <v>0</v>
      </c>
      <c r="E9" s="229">
        <v>0</v>
      </c>
      <c r="F9" s="229">
        <v>0</v>
      </c>
      <c r="G9" s="229">
        <v>0</v>
      </c>
    </row>
    <row r="10" spans="1:7" x14ac:dyDescent="0.25">
      <c r="A10" s="57" t="s">
        <v>458</v>
      </c>
      <c r="B10" s="229">
        <v>0</v>
      </c>
      <c r="C10" s="229">
        <v>0</v>
      </c>
      <c r="D10" s="229">
        <v>0</v>
      </c>
      <c r="E10" s="229">
        <v>1037063.94</v>
      </c>
      <c r="F10" s="229">
        <v>627827.93000000005</v>
      </c>
      <c r="G10" s="229">
        <v>645681.17000000004</v>
      </c>
    </row>
    <row r="11" spans="1:7" x14ac:dyDescent="0.25">
      <c r="A11" s="57" t="s">
        <v>459</v>
      </c>
      <c r="B11" s="229">
        <v>0</v>
      </c>
      <c r="C11" s="229">
        <v>0</v>
      </c>
      <c r="D11" s="229">
        <v>0</v>
      </c>
      <c r="E11" s="229">
        <v>21944754.449999999</v>
      </c>
      <c r="F11" s="229">
        <v>23834567.199999999</v>
      </c>
      <c r="G11" s="229">
        <v>24430073.25</v>
      </c>
    </row>
    <row r="12" spans="1:7" x14ac:dyDescent="0.25">
      <c r="A12" s="57" t="s">
        <v>460</v>
      </c>
      <c r="B12" s="229">
        <v>0</v>
      </c>
      <c r="C12" s="229">
        <v>0</v>
      </c>
      <c r="D12" s="229">
        <v>0</v>
      </c>
      <c r="E12" s="229">
        <v>7464875.0300000003</v>
      </c>
      <c r="F12" s="229">
        <v>6399712.6200000001</v>
      </c>
      <c r="G12" s="229">
        <v>3541543.26</v>
      </c>
    </row>
    <row r="13" spans="1:7" x14ac:dyDescent="0.25">
      <c r="A13" s="57" t="s">
        <v>461</v>
      </c>
      <c r="B13" s="229">
        <v>0</v>
      </c>
      <c r="C13" s="229">
        <v>0</v>
      </c>
      <c r="D13" s="229">
        <v>0</v>
      </c>
      <c r="E13" s="229">
        <v>2556364.5</v>
      </c>
      <c r="F13" s="229">
        <v>2430218.06</v>
      </c>
      <c r="G13" s="229">
        <v>2617392.63</v>
      </c>
    </row>
    <row r="14" spans="1:7" x14ac:dyDescent="0.25">
      <c r="A14" s="58" t="s">
        <v>462</v>
      </c>
      <c r="B14" s="229">
        <v>0</v>
      </c>
      <c r="C14" s="229">
        <v>0</v>
      </c>
      <c r="D14" s="229">
        <v>0</v>
      </c>
      <c r="E14" s="229">
        <v>0</v>
      </c>
      <c r="F14" s="229">
        <v>0</v>
      </c>
      <c r="G14" s="229">
        <v>0</v>
      </c>
    </row>
    <row r="15" spans="1:7" x14ac:dyDescent="0.25">
      <c r="A15" s="57" t="s">
        <v>463</v>
      </c>
      <c r="B15" s="229">
        <v>0</v>
      </c>
      <c r="C15" s="229">
        <v>0</v>
      </c>
      <c r="D15" s="229">
        <v>0</v>
      </c>
      <c r="E15" s="229">
        <v>148494691.46000001</v>
      </c>
      <c r="F15" s="229">
        <v>153091518.59</v>
      </c>
      <c r="G15" s="229">
        <v>158020746.84999999</v>
      </c>
    </row>
    <row r="16" spans="1:7" x14ac:dyDescent="0.25">
      <c r="A16" s="57" t="s">
        <v>464</v>
      </c>
      <c r="B16" s="229">
        <v>0</v>
      </c>
      <c r="C16" s="229">
        <v>0</v>
      </c>
      <c r="D16" s="229">
        <v>0</v>
      </c>
      <c r="E16" s="229">
        <v>0</v>
      </c>
      <c r="F16" s="229">
        <v>0</v>
      </c>
      <c r="G16" s="229">
        <v>0</v>
      </c>
    </row>
    <row r="17" spans="1:7" x14ac:dyDescent="0.25">
      <c r="A17" s="57" t="s">
        <v>465</v>
      </c>
      <c r="B17" s="229">
        <v>0</v>
      </c>
      <c r="C17" s="229">
        <v>0</v>
      </c>
      <c r="D17" s="229">
        <v>0</v>
      </c>
      <c r="E17" s="229">
        <v>28035150.899999999</v>
      </c>
      <c r="F17" s="229">
        <v>13856459.640000001</v>
      </c>
      <c r="G17" s="229">
        <v>736837.59</v>
      </c>
    </row>
    <row r="18" spans="1:7" x14ac:dyDescent="0.25">
      <c r="A18" s="57" t="s">
        <v>466</v>
      </c>
      <c r="B18" s="229">
        <v>0</v>
      </c>
      <c r="C18" s="229">
        <v>0</v>
      </c>
      <c r="D18" s="229">
        <v>0</v>
      </c>
      <c r="E18" s="229">
        <v>0</v>
      </c>
      <c r="F18" s="229">
        <v>0</v>
      </c>
      <c r="G18" s="229">
        <v>0</v>
      </c>
    </row>
    <row r="19" spans="1:7" x14ac:dyDescent="0.25">
      <c r="A19" s="90" t="s">
        <v>467</v>
      </c>
      <c r="B19" s="229">
        <v>0</v>
      </c>
      <c r="C19" s="229">
        <v>0</v>
      </c>
      <c r="D19" s="229">
        <v>0</v>
      </c>
      <c r="E19" s="229">
        <v>0</v>
      </c>
      <c r="F19" s="229">
        <v>0</v>
      </c>
      <c r="G19" s="229">
        <v>0</v>
      </c>
    </row>
    <row r="20" spans="1:7" x14ac:dyDescent="0.25">
      <c r="A20" s="57" t="s">
        <v>468</v>
      </c>
      <c r="B20" s="74"/>
      <c r="C20" s="74"/>
      <c r="D20" s="74"/>
      <c r="E20" s="74"/>
      <c r="F20" s="74"/>
      <c r="G20" s="74"/>
    </row>
    <row r="21" spans="1:7" x14ac:dyDescent="0.25">
      <c r="A21" s="3" t="s">
        <v>469</v>
      </c>
      <c r="B21" s="115">
        <f>SUM(B22:B26)</f>
        <v>0</v>
      </c>
      <c r="C21" s="115">
        <f t="shared" ref="C21:G21" si="1">SUM(C22:C26)</f>
        <v>0</v>
      </c>
      <c r="D21" s="115">
        <f t="shared" si="1"/>
        <v>0</v>
      </c>
      <c r="E21" s="115">
        <f t="shared" si="1"/>
        <v>81963936.640000001</v>
      </c>
      <c r="F21" s="115">
        <f t="shared" si="1"/>
        <v>80993050.939999998</v>
      </c>
      <c r="G21" s="115">
        <f t="shared" si="1"/>
        <v>80090494.540000007</v>
      </c>
    </row>
    <row r="22" spans="1:7" x14ac:dyDescent="0.25">
      <c r="A22" s="57" t="s">
        <v>470</v>
      </c>
      <c r="B22" s="229">
        <v>0</v>
      </c>
      <c r="C22" s="229">
        <v>0</v>
      </c>
      <c r="D22" s="229">
        <v>0</v>
      </c>
      <c r="E22" s="229">
        <v>81963936.640000001</v>
      </c>
      <c r="F22" s="229">
        <v>80993050.939999998</v>
      </c>
      <c r="G22" s="229">
        <v>80090494.540000007</v>
      </c>
    </row>
    <row r="23" spans="1:7" x14ac:dyDescent="0.25">
      <c r="A23" s="57" t="s">
        <v>471</v>
      </c>
      <c r="B23" s="229">
        <v>0</v>
      </c>
      <c r="C23" s="229">
        <v>0</v>
      </c>
      <c r="D23" s="229">
        <v>0</v>
      </c>
      <c r="E23" s="229">
        <v>0</v>
      </c>
      <c r="F23" s="229">
        <v>0</v>
      </c>
      <c r="G23" s="229">
        <v>0</v>
      </c>
    </row>
    <row r="24" spans="1:7" x14ac:dyDescent="0.25">
      <c r="A24" s="57" t="s">
        <v>472</v>
      </c>
      <c r="B24" s="229">
        <v>0</v>
      </c>
      <c r="C24" s="229">
        <v>0</v>
      </c>
      <c r="D24" s="229">
        <v>0</v>
      </c>
      <c r="E24" s="229">
        <v>0</v>
      </c>
      <c r="F24" s="229">
        <v>0</v>
      </c>
      <c r="G24" s="229">
        <v>0</v>
      </c>
    </row>
    <row r="25" spans="1:7" ht="30" x14ac:dyDescent="0.25">
      <c r="A25" s="58" t="s">
        <v>473</v>
      </c>
      <c r="B25" s="229">
        <v>0</v>
      </c>
      <c r="C25" s="229">
        <v>0</v>
      </c>
      <c r="D25" s="229">
        <v>0</v>
      </c>
      <c r="E25" s="229">
        <v>0</v>
      </c>
      <c r="F25" s="229">
        <v>0</v>
      </c>
      <c r="G25" s="229">
        <v>0</v>
      </c>
    </row>
    <row r="26" spans="1:7" x14ac:dyDescent="0.25">
      <c r="A26" s="58" t="s">
        <v>474</v>
      </c>
      <c r="B26" s="229">
        <v>0</v>
      </c>
      <c r="C26" s="229">
        <v>0</v>
      </c>
      <c r="D26" s="229">
        <v>0</v>
      </c>
      <c r="E26" s="229">
        <v>0</v>
      </c>
      <c r="F26" s="229">
        <v>0</v>
      </c>
      <c r="G26" s="229">
        <v>0</v>
      </c>
    </row>
    <row r="27" spans="1:7" x14ac:dyDescent="0.25">
      <c r="A27" s="76" t="s">
        <v>468</v>
      </c>
      <c r="B27" s="75"/>
      <c r="C27" s="75"/>
      <c r="D27" s="75"/>
      <c r="E27" s="75"/>
      <c r="F27" s="75"/>
      <c r="G27" s="75"/>
    </row>
    <row r="28" spans="1:7" x14ac:dyDescent="0.25">
      <c r="A28" s="3" t="s">
        <v>475</v>
      </c>
      <c r="B28" s="115">
        <f>SUM(B29)</f>
        <v>0</v>
      </c>
      <c r="C28" s="115">
        <f t="shared" ref="C28:G28" si="2">SUM(C29)</f>
        <v>0</v>
      </c>
      <c r="D28" s="115">
        <f t="shared" si="2"/>
        <v>0</v>
      </c>
      <c r="E28" s="115">
        <f t="shared" si="2"/>
        <v>0</v>
      </c>
      <c r="F28" s="115">
        <f t="shared" si="2"/>
        <v>0</v>
      </c>
      <c r="G28" s="115">
        <f t="shared" si="2"/>
        <v>0</v>
      </c>
    </row>
    <row r="29" spans="1:7" x14ac:dyDescent="0.25">
      <c r="A29" s="57" t="s">
        <v>476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4" t="s">
        <v>468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477</v>
      </c>
      <c r="B31" s="115">
        <f>B21+B7+B28</f>
        <v>0</v>
      </c>
      <c r="C31" s="115">
        <f t="shared" ref="C31:G31" si="3">C21+C7+C28</f>
        <v>0</v>
      </c>
      <c r="D31" s="115">
        <f t="shared" si="3"/>
        <v>0</v>
      </c>
      <c r="E31" s="115">
        <f t="shared" si="3"/>
        <v>318549844.15000004</v>
      </c>
      <c r="F31" s="115">
        <f t="shared" si="3"/>
        <v>309691911.87</v>
      </c>
      <c r="G31" s="115">
        <f t="shared" si="3"/>
        <v>301138775.98000002</v>
      </c>
    </row>
    <row r="32" spans="1:7" ht="14.45" customHeight="1" x14ac:dyDescent="0.25">
      <c r="A32" s="44"/>
      <c r="B32" s="137"/>
      <c r="C32" s="137"/>
      <c r="D32" s="137"/>
      <c r="E32" s="137"/>
      <c r="F32" s="137"/>
      <c r="G32" s="137"/>
    </row>
    <row r="33" spans="1:7" x14ac:dyDescent="0.25">
      <c r="A33" s="140" t="s">
        <v>297</v>
      </c>
      <c r="B33" s="52"/>
      <c r="C33" s="52"/>
      <c r="D33" s="52"/>
      <c r="E33" s="52"/>
      <c r="F33" s="52"/>
      <c r="G33" s="52"/>
    </row>
    <row r="34" spans="1:7" ht="30" x14ac:dyDescent="0.25">
      <c r="A34" s="138" t="s">
        <v>478</v>
      </c>
      <c r="B34" s="89">
        <v>0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</row>
    <row r="35" spans="1:7" ht="30" x14ac:dyDescent="0.25">
      <c r="A35" s="138" t="s">
        <v>299</v>
      </c>
      <c r="B35" s="89">
        <v>0</v>
      </c>
      <c r="C35" s="89">
        <v>0</v>
      </c>
      <c r="D35" s="89">
        <v>0</v>
      </c>
      <c r="E35" s="89">
        <v>0</v>
      </c>
      <c r="F35" s="89">
        <v>0</v>
      </c>
      <c r="G35" s="89">
        <v>0</v>
      </c>
    </row>
    <row r="36" spans="1:7" x14ac:dyDescent="0.25">
      <c r="A36" s="140" t="s">
        <v>479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19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0:G21 B2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B28" sqref="B28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5" t="s">
        <v>480</v>
      </c>
      <c r="B1" s="157"/>
      <c r="C1" s="157"/>
      <c r="D1" s="157"/>
      <c r="E1" s="157"/>
      <c r="F1" s="157"/>
      <c r="G1" s="158"/>
    </row>
    <row r="2" spans="1:7" x14ac:dyDescent="0.25">
      <c r="A2" s="177" t="str">
        <f>'Formato 1'!A2</f>
        <v xml:space="preserve"> Municipio de Uriangato Gto.</v>
      </c>
      <c r="B2" s="178"/>
      <c r="C2" s="178"/>
      <c r="D2" s="178"/>
      <c r="E2" s="178"/>
      <c r="F2" s="178"/>
      <c r="G2" s="179"/>
    </row>
    <row r="3" spans="1:7" x14ac:dyDescent="0.25">
      <c r="A3" s="174" t="s">
        <v>481</v>
      </c>
      <c r="B3" s="175"/>
      <c r="C3" s="175"/>
      <c r="D3" s="175"/>
      <c r="E3" s="175"/>
      <c r="F3" s="175"/>
      <c r="G3" s="176"/>
    </row>
    <row r="4" spans="1:7" x14ac:dyDescent="0.25">
      <c r="A4" s="174" t="s">
        <v>2</v>
      </c>
      <c r="B4" s="175"/>
      <c r="C4" s="175"/>
      <c r="D4" s="175"/>
      <c r="E4" s="175"/>
      <c r="F4" s="175"/>
      <c r="G4" s="176"/>
    </row>
    <row r="5" spans="1:7" x14ac:dyDescent="0.25">
      <c r="A5" s="168" t="s">
        <v>447</v>
      </c>
      <c r="B5" s="169"/>
      <c r="C5" s="169"/>
      <c r="D5" s="169"/>
      <c r="E5" s="169"/>
      <c r="F5" s="169"/>
      <c r="G5" s="170"/>
    </row>
    <row r="6" spans="1:7" ht="30" x14ac:dyDescent="0.25">
      <c r="A6" s="135" t="s">
        <v>448</v>
      </c>
      <c r="B6" s="7" t="s">
        <v>449</v>
      </c>
      <c r="C6" s="32" t="s">
        <v>450</v>
      </c>
      <c r="D6" s="32" t="s">
        <v>451</v>
      </c>
      <c r="E6" s="32" t="s">
        <v>452</v>
      </c>
      <c r="F6" s="32" t="s">
        <v>453</v>
      </c>
      <c r="G6" s="32" t="s">
        <v>454</v>
      </c>
    </row>
    <row r="7" spans="1:7" ht="15.75" customHeight="1" x14ac:dyDescent="0.25">
      <c r="A7" s="26" t="s">
        <v>482</v>
      </c>
      <c r="B7" s="115">
        <f t="shared" ref="B7:G7" si="0">SUM(B8:B16)</f>
        <v>202006550.63999999</v>
      </c>
      <c r="C7" s="115">
        <f t="shared" si="0"/>
        <v>210086812.6656</v>
      </c>
      <c r="D7" s="115">
        <f t="shared" si="0"/>
        <v>0</v>
      </c>
      <c r="E7" s="115">
        <f t="shared" si="0"/>
        <v>0</v>
      </c>
      <c r="F7" s="115">
        <f t="shared" si="0"/>
        <v>0</v>
      </c>
      <c r="G7" s="115">
        <f t="shared" si="0"/>
        <v>0</v>
      </c>
    </row>
    <row r="8" spans="1:7" x14ac:dyDescent="0.25">
      <c r="A8" s="57" t="s">
        <v>483</v>
      </c>
      <c r="B8" s="74">
        <v>91044878.579999998</v>
      </c>
      <c r="C8" s="74">
        <v>94686673.723199993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484</v>
      </c>
      <c r="B9" s="74">
        <v>22064639.550000001</v>
      </c>
      <c r="C9" s="74">
        <v>22947225.131999999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485</v>
      </c>
      <c r="B10" s="74">
        <v>47199204.720000006</v>
      </c>
      <c r="C10" s="74">
        <v>49087172.908800006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486</v>
      </c>
      <c r="B11" s="74">
        <v>37795745.269999996</v>
      </c>
      <c r="C11" s="74">
        <v>39307575.080799997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487</v>
      </c>
      <c r="B12" s="74">
        <v>2191489.88</v>
      </c>
      <c r="C12" s="74">
        <v>2279149.4751999998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488</v>
      </c>
      <c r="B13" s="74">
        <v>1710592.64</v>
      </c>
      <c r="C13" s="74">
        <v>1779016.3455999999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489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490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491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492</v>
      </c>
      <c r="B18" s="115">
        <f>SUM(B19:B27)</f>
        <v>76832757.550000012</v>
      </c>
      <c r="C18" s="115">
        <f t="shared" ref="C18:G18" si="1">SUM(C19:C27)</f>
        <v>79906067.851999998</v>
      </c>
      <c r="D18" s="115">
        <f t="shared" si="1"/>
        <v>0</v>
      </c>
      <c r="E18" s="115">
        <f t="shared" si="1"/>
        <v>0</v>
      </c>
      <c r="F18" s="115">
        <f t="shared" si="1"/>
        <v>0</v>
      </c>
      <c r="G18" s="115">
        <f t="shared" si="1"/>
        <v>0</v>
      </c>
    </row>
    <row r="19" spans="1:7" x14ac:dyDescent="0.25">
      <c r="A19" s="57" t="s">
        <v>483</v>
      </c>
      <c r="B19" s="75">
        <v>46886418.390000008</v>
      </c>
      <c r="C19" s="75">
        <v>48761875.12560001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484</v>
      </c>
      <c r="B20" s="75">
        <v>3327775.87</v>
      </c>
      <c r="C20" s="75">
        <v>3460886.9048000001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485</v>
      </c>
      <c r="B21" s="75">
        <v>1905000</v>
      </c>
      <c r="C21" s="75">
        <v>1981200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486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487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488</v>
      </c>
      <c r="B24" s="75">
        <v>24713563.289999999</v>
      </c>
      <c r="C24" s="75">
        <v>25702105.821599998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489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493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491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468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494</v>
      </c>
      <c r="B29" s="115">
        <f>B18+B7</f>
        <v>278839308.19</v>
      </c>
      <c r="C29" s="115">
        <f t="shared" ref="C29:G29" si="2">C18+C7</f>
        <v>289992880.5176</v>
      </c>
      <c r="D29" s="115">
        <f t="shared" si="2"/>
        <v>0</v>
      </c>
      <c r="E29" s="115">
        <f t="shared" si="2"/>
        <v>0</v>
      </c>
      <c r="F29" s="115">
        <f t="shared" si="2"/>
        <v>0</v>
      </c>
      <c r="G29" s="115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18 B29:G29 B16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topLeftCell="B1" zoomScale="75" zoomScaleNormal="75" workbookViewId="0">
      <selection activeCell="D17" sqref="D1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5" t="s">
        <v>495</v>
      </c>
      <c r="B1" s="157"/>
      <c r="C1" s="157"/>
      <c r="D1" s="157"/>
      <c r="E1" s="157"/>
      <c r="F1" s="157"/>
      <c r="G1" s="158"/>
    </row>
    <row r="2" spans="1:7" x14ac:dyDescent="0.25">
      <c r="A2" s="177" t="str">
        <f>'Formato 1'!A2</f>
        <v xml:space="preserve"> Municipio de Uriangato Gto.</v>
      </c>
      <c r="B2" s="178"/>
      <c r="C2" s="178"/>
      <c r="D2" s="178"/>
      <c r="E2" s="178"/>
      <c r="F2" s="178"/>
      <c r="G2" s="179"/>
    </row>
    <row r="3" spans="1:7" x14ac:dyDescent="0.25">
      <c r="A3" s="174" t="s">
        <v>496</v>
      </c>
      <c r="B3" s="175"/>
      <c r="C3" s="175"/>
      <c r="D3" s="175"/>
      <c r="E3" s="175"/>
      <c r="F3" s="175"/>
      <c r="G3" s="176"/>
    </row>
    <row r="4" spans="1:7" x14ac:dyDescent="0.25">
      <c r="A4" s="174" t="s">
        <v>2</v>
      </c>
      <c r="B4" s="175"/>
      <c r="C4" s="175"/>
      <c r="D4" s="175"/>
      <c r="E4" s="175"/>
      <c r="F4" s="175"/>
      <c r="G4" s="176"/>
    </row>
    <row r="5" spans="1:7" ht="30" x14ac:dyDescent="0.25">
      <c r="A5" s="135" t="s">
        <v>497</v>
      </c>
      <c r="B5" s="7" t="s">
        <v>498</v>
      </c>
      <c r="C5" s="32" t="s">
        <v>499</v>
      </c>
      <c r="D5" s="32" t="s">
        <v>500</v>
      </c>
      <c r="E5" s="32" t="s">
        <v>501</v>
      </c>
      <c r="F5" s="32" t="s">
        <v>502</v>
      </c>
      <c r="G5" s="32" t="s">
        <v>503</v>
      </c>
    </row>
    <row r="6" spans="1:7" ht="15.75" customHeight="1" x14ac:dyDescent="0.25">
      <c r="A6" s="26" t="s">
        <v>504</v>
      </c>
      <c r="B6" s="115">
        <f>SUM(B7:B18)</f>
        <v>0</v>
      </c>
      <c r="C6" s="115">
        <f t="shared" ref="C6:G6" si="0">SUM(C7:C18)</f>
        <v>0</v>
      </c>
      <c r="D6" s="115">
        <f t="shared" si="0"/>
        <v>0</v>
      </c>
      <c r="E6" s="115">
        <f t="shared" si="0"/>
        <v>236585907.51000002</v>
      </c>
      <c r="F6" s="115">
        <f t="shared" si="0"/>
        <v>228698860.93000001</v>
      </c>
      <c r="G6" s="115">
        <f t="shared" si="0"/>
        <v>221048281.44</v>
      </c>
    </row>
    <row r="7" spans="1:7" x14ac:dyDescent="0.25">
      <c r="A7" s="57" t="s">
        <v>456</v>
      </c>
      <c r="B7" s="229">
        <v>0</v>
      </c>
      <c r="C7" s="229">
        <v>0</v>
      </c>
      <c r="D7" s="229">
        <v>0</v>
      </c>
      <c r="E7" s="229">
        <v>27053007.23</v>
      </c>
      <c r="F7" s="229">
        <v>28458556.890000001</v>
      </c>
      <c r="G7" s="229">
        <v>31056006.690000001</v>
      </c>
    </row>
    <row r="8" spans="1:7" ht="15.75" customHeight="1" x14ac:dyDescent="0.25">
      <c r="A8" s="57" t="s">
        <v>457</v>
      </c>
      <c r="B8" s="229">
        <v>0</v>
      </c>
      <c r="C8" s="229">
        <v>0</v>
      </c>
      <c r="D8" s="229">
        <v>0</v>
      </c>
      <c r="E8" s="229">
        <v>0</v>
      </c>
      <c r="F8" s="229">
        <v>0</v>
      </c>
      <c r="G8" s="229">
        <v>0</v>
      </c>
    </row>
    <row r="9" spans="1:7" x14ac:dyDescent="0.25">
      <c r="A9" s="57" t="s">
        <v>458</v>
      </c>
      <c r="B9" s="229">
        <v>0</v>
      </c>
      <c r="C9" s="229">
        <v>0</v>
      </c>
      <c r="D9" s="229">
        <v>0</v>
      </c>
      <c r="E9" s="229">
        <v>1037063.94</v>
      </c>
      <c r="F9" s="229">
        <v>627827.93000000005</v>
      </c>
      <c r="G9" s="229">
        <v>645681.17000000004</v>
      </c>
    </row>
    <row r="10" spans="1:7" x14ac:dyDescent="0.25">
      <c r="A10" s="57" t="s">
        <v>459</v>
      </c>
      <c r="B10" s="229">
        <v>0</v>
      </c>
      <c r="C10" s="229">
        <v>0</v>
      </c>
      <c r="D10" s="229">
        <v>0</v>
      </c>
      <c r="E10" s="229">
        <v>21944754.449999999</v>
      </c>
      <c r="F10" s="229">
        <v>23834567.199999999</v>
      </c>
      <c r="G10" s="229">
        <v>24430073.25</v>
      </c>
    </row>
    <row r="11" spans="1:7" x14ac:dyDescent="0.25">
      <c r="A11" s="57" t="s">
        <v>460</v>
      </c>
      <c r="B11" s="229">
        <v>0</v>
      </c>
      <c r="C11" s="229">
        <v>0</v>
      </c>
      <c r="D11" s="229">
        <v>0</v>
      </c>
      <c r="E11" s="229">
        <v>7464875.0300000003</v>
      </c>
      <c r="F11" s="229">
        <v>6399712.6200000001</v>
      </c>
      <c r="G11" s="229">
        <v>3541543.26</v>
      </c>
    </row>
    <row r="12" spans="1:7" x14ac:dyDescent="0.25">
      <c r="A12" s="57" t="s">
        <v>461</v>
      </c>
      <c r="B12" s="229">
        <v>0</v>
      </c>
      <c r="C12" s="229">
        <v>0</v>
      </c>
      <c r="D12" s="229">
        <v>0</v>
      </c>
      <c r="E12" s="229">
        <v>2556364.5</v>
      </c>
      <c r="F12" s="229">
        <v>2430218.06</v>
      </c>
      <c r="G12" s="229">
        <v>2617392.63</v>
      </c>
    </row>
    <row r="13" spans="1:7" x14ac:dyDescent="0.25">
      <c r="A13" s="58" t="s">
        <v>462</v>
      </c>
      <c r="B13" s="229">
        <v>0</v>
      </c>
      <c r="C13" s="229">
        <v>0</v>
      </c>
      <c r="D13" s="229">
        <v>0</v>
      </c>
      <c r="E13" s="229">
        <v>0</v>
      </c>
      <c r="F13" s="229">
        <v>0</v>
      </c>
      <c r="G13" s="229">
        <v>0</v>
      </c>
    </row>
    <row r="14" spans="1:7" x14ac:dyDescent="0.25">
      <c r="A14" s="57" t="s">
        <v>463</v>
      </c>
      <c r="B14" s="229">
        <v>0</v>
      </c>
      <c r="C14" s="229">
        <v>0</v>
      </c>
      <c r="D14" s="229">
        <v>0</v>
      </c>
      <c r="E14" s="229">
        <v>148494691.46000001</v>
      </c>
      <c r="F14" s="229">
        <v>153091518.59</v>
      </c>
      <c r="G14" s="229">
        <v>158020746.84999999</v>
      </c>
    </row>
    <row r="15" spans="1:7" x14ac:dyDescent="0.25">
      <c r="A15" s="57" t="s">
        <v>464</v>
      </c>
      <c r="B15" s="229">
        <v>0</v>
      </c>
      <c r="C15" s="229">
        <v>0</v>
      </c>
      <c r="D15" s="229">
        <v>0</v>
      </c>
      <c r="E15" s="229">
        <v>0</v>
      </c>
      <c r="F15" s="229">
        <v>0</v>
      </c>
      <c r="G15" s="229">
        <v>0</v>
      </c>
    </row>
    <row r="16" spans="1:7" x14ac:dyDescent="0.25">
      <c r="A16" s="57" t="s">
        <v>465</v>
      </c>
      <c r="B16" s="229">
        <v>0</v>
      </c>
      <c r="C16" s="229">
        <v>0</v>
      </c>
      <c r="D16" s="229">
        <v>0</v>
      </c>
      <c r="E16" s="229">
        <v>28035150.899999999</v>
      </c>
      <c r="F16" s="229">
        <v>13856459.640000001</v>
      </c>
      <c r="G16" s="229">
        <v>736837.59</v>
      </c>
    </row>
    <row r="17" spans="1:7" x14ac:dyDescent="0.25">
      <c r="A17" s="57" t="s">
        <v>466</v>
      </c>
      <c r="B17" s="229">
        <v>0</v>
      </c>
      <c r="C17" s="229">
        <v>0</v>
      </c>
      <c r="D17" s="229">
        <v>0</v>
      </c>
      <c r="E17" s="229">
        <v>0</v>
      </c>
      <c r="F17" s="229">
        <v>0</v>
      </c>
      <c r="G17" s="229">
        <v>0</v>
      </c>
    </row>
    <row r="18" spans="1:7" x14ac:dyDescent="0.25">
      <c r="A18" s="90" t="s">
        <v>467</v>
      </c>
      <c r="B18" s="229">
        <v>0</v>
      </c>
      <c r="C18" s="229">
        <v>0</v>
      </c>
      <c r="D18" s="229">
        <v>0</v>
      </c>
      <c r="E18" s="229">
        <v>0</v>
      </c>
      <c r="F18" s="229">
        <v>0</v>
      </c>
      <c r="G18" s="229">
        <v>0</v>
      </c>
    </row>
    <row r="19" spans="1:7" x14ac:dyDescent="0.25">
      <c r="A19" s="57"/>
      <c r="B19" s="74"/>
      <c r="C19" s="74"/>
      <c r="D19" s="74"/>
      <c r="E19" s="74"/>
      <c r="F19" s="74"/>
      <c r="G19" s="74"/>
    </row>
    <row r="20" spans="1:7" x14ac:dyDescent="0.25">
      <c r="A20" s="3" t="s">
        <v>505</v>
      </c>
      <c r="B20" s="115">
        <f>SUM(B21:B25)</f>
        <v>0</v>
      </c>
      <c r="C20" s="115">
        <f t="shared" ref="C20:G20" si="1">SUM(C21:C25)</f>
        <v>0</v>
      </c>
      <c r="D20" s="115">
        <f t="shared" si="1"/>
        <v>0</v>
      </c>
      <c r="E20" s="115">
        <f t="shared" si="1"/>
        <v>81963936.640000001</v>
      </c>
      <c r="F20" s="115">
        <f t="shared" si="1"/>
        <v>80993050.939999998</v>
      </c>
      <c r="G20" s="115">
        <f t="shared" si="1"/>
        <v>80090494.540000007</v>
      </c>
    </row>
    <row r="21" spans="1:7" x14ac:dyDescent="0.25">
      <c r="A21" s="57" t="s">
        <v>470</v>
      </c>
      <c r="B21" s="229">
        <v>0</v>
      </c>
      <c r="C21" s="229">
        <v>0</v>
      </c>
      <c r="D21" s="229">
        <v>0</v>
      </c>
      <c r="E21" s="229">
        <v>81963936.640000001</v>
      </c>
      <c r="F21" s="229">
        <v>80993050.939999998</v>
      </c>
      <c r="G21" s="229">
        <v>80090494.540000007</v>
      </c>
    </row>
    <row r="22" spans="1:7" x14ac:dyDescent="0.25">
      <c r="A22" s="57" t="s">
        <v>471</v>
      </c>
      <c r="B22" s="229">
        <v>0</v>
      </c>
      <c r="C22" s="229">
        <v>0</v>
      </c>
      <c r="D22" s="229">
        <v>0</v>
      </c>
      <c r="E22" s="229">
        <v>0</v>
      </c>
      <c r="F22" s="229">
        <v>0</v>
      </c>
      <c r="G22" s="229">
        <v>0</v>
      </c>
    </row>
    <row r="23" spans="1:7" x14ac:dyDescent="0.25">
      <c r="A23" s="57" t="s">
        <v>472</v>
      </c>
      <c r="B23" s="229">
        <v>0</v>
      </c>
      <c r="C23" s="229">
        <v>0</v>
      </c>
      <c r="D23" s="229">
        <v>0</v>
      </c>
      <c r="E23" s="229">
        <v>0</v>
      </c>
      <c r="F23" s="229">
        <v>0</v>
      </c>
      <c r="G23" s="229">
        <v>0</v>
      </c>
    </row>
    <row r="24" spans="1:7" ht="30" x14ac:dyDescent="0.25">
      <c r="A24" s="58" t="s">
        <v>473</v>
      </c>
      <c r="B24" s="229">
        <v>0</v>
      </c>
      <c r="C24" s="229">
        <v>0</v>
      </c>
      <c r="D24" s="229">
        <v>0</v>
      </c>
      <c r="E24" s="229">
        <v>0</v>
      </c>
      <c r="F24" s="229">
        <v>0</v>
      </c>
      <c r="G24" s="229">
        <v>0</v>
      </c>
    </row>
    <row r="25" spans="1:7" x14ac:dyDescent="0.25">
      <c r="A25" s="58" t="s">
        <v>474</v>
      </c>
      <c r="B25" s="229">
        <v>0</v>
      </c>
      <c r="C25" s="229">
        <v>0</v>
      </c>
      <c r="D25" s="229">
        <v>0</v>
      </c>
      <c r="E25" s="229">
        <v>0</v>
      </c>
      <c r="F25" s="229">
        <v>0</v>
      </c>
      <c r="G25" s="229">
        <v>0</v>
      </c>
    </row>
    <row r="26" spans="1:7" x14ac:dyDescent="0.25">
      <c r="A26" s="76"/>
      <c r="B26" s="75"/>
      <c r="C26" s="75"/>
      <c r="D26" s="75"/>
      <c r="E26" s="75"/>
      <c r="F26" s="75"/>
      <c r="G26" s="75"/>
    </row>
    <row r="27" spans="1:7" x14ac:dyDescent="0.25">
      <c r="A27" s="3" t="s">
        <v>506</v>
      </c>
      <c r="B27" s="115">
        <f>SUM(B28)</f>
        <v>0</v>
      </c>
      <c r="C27" s="115">
        <f t="shared" ref="C27:G27" si="2">SUM(C28)</f>
        <v>0</v>
      </c>
      <c r="D27" s="115">
        <f t="shared" si="2"/>
        <v>0</v>
      </c>
      <c r="E27" s="115">
        <f t="shared" si="2"/>
        <v>0</v>
      </c>
      <c r="F27" s="115">
        <f t="shared" si="2"/>
        <v>0</v>
      </c>
      <c r="G27" s="115">
        <f t="shared" si="2"/>
        <v>0</v>
      </c>
    </row>
    <row r="28" spans="1:7" x14ac:dyDescent="0.25">
      <c r="A28" s="57" t="s">
        <v>295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44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507</v>
      </c>
      <c r="B30" s="115">
        <f>B20+B6+B27</f>
        <v>0</v>
      </c>
      <c r="C30" s="115">
        <f t="shared" ref="C30:G30" si="3">C20+C6+C27</f>
        <v>0</v>
      </c>
      <c r="D30" s="115">
        <f t="shared" si="3"/>
        <v>0</v>
      </c>
      <c r="E30" s="115">
        <f t="shared" si="3"/>
        <v>318549844.15000004</v>
      </c>
      <c r="F30" s="115">
        <f t="shared" si="3"/>
        <v>309691911.87</v>
      </c>
      <c r="G30" s="115">
        <f t="shared" si="3"/>
        <v>301138775.98000002</v>
      </c>
    </row>
    <row r="31" spans="1:7" ht="14.45" customHeight="1" x14ac:dyDescent="0.25">
      <c r="A31" s="44"/>
      <c r="B31" s="137"/>
      <c r="C31" s="137"/>
      <c r="D31" s="137"/>
      <c r="E31" s="137"/>
      <c r="F31" s="137"/>
      <c r="G31" s="137"/>
    </row>
    <row r="32" spans="1:7" x14ac:dyDescent="0.25">
      <c r="A32" s="140" t="s">
        <v>297</v>
      </c>
      <c r="B32" s="52"/>
      <c r="C32" s="52"/>
      <c r="D32" s="52"/>
      <c r="E32" s="52"/>
      <c r="F32" s="52"/>
      <c r="G32" s="52"/>
    </row>
    <row r="33" spans="1:7" ht="30" x14ac:dyDescent="0.25">
      <c r="A33" s="138" t="s">
        <v>478</v>
      </c>
      <c r="B33" s="89">
        <v>0</v>
      </c>
      <c r="C33" s="89">
        <v>0</v>
      </c>
      <c r="D33" s="89">
        <v>0</v>
      </c>
      <c r="E33" s="89">
        <v>0</v>
      </c>
      <c r="F33" s="89">
        <v>0</v>
      </c>
      <c r="G33" s="89">
        <v>0</v>
      </c>
    </row>
    <row r="34" spans="1:7" ht="30" x14ac:dyDescent="0.25">
      <c r="A34" s="138" t="s">
        <v>299</v>
      </c>
      <c r="B34" s="89">
        <v>0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</row>
    <row r="35" spans="1:7" x14ac:dyDescent="0.25">
      <c r="A35" s="52" t="s">
        <v>479</v>
      </c>
      <c r="B35" s="89">
        <v>0</v>
      </c>
      <c r="C35" s="89">
        <v>0</v>
      </c>
      <c r="D35" s="89">
        <v>0</v>
      </c>
      <c r="E35" s="89">
        <v>0</v>
      </c>
      <c r="F35" s="89">
        <v>0</v>
      </c>
      <c r="G35" s="89">
        <v>0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508</v>
      </c>
    </row>
    <row r="39" spans="1:7" x14ac:dyDescent="0.25">
      <c r="A39" t="s">
        <v>509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18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20 B2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A18" sqref="A1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5" t="s">
        <v>510</v>
      </c>
      <c r="B1" s="157"/>
      <c r="C1" s="157"/>
      <c r="D1" s="157"/>
      <c r="E1" s="157"/>
      <c r="F1" s="157"/>
      <c r="G1" s="158"/>
    </row>
    <row r="2" spans="1:7" x14ac:dyDescent="0.25">
      <c r="A2" s="177" t="str">
        <f>'Formato 1'!A2</f>
        <v xml:space="preserve"> Municipio de Uriangato Gto.</v>
      </c>
      <c r="B2" s="178"/>
      <c r="C2" s="178"/>
      <c r="D2" s="178"/>
      <c r="E2" s="178"/>
      <c r="F2" s="178"/>
      <c r="G2" s="179"/>
    </row>
    <row r="3" spans="1:7" x14ac:dyDescent="0.25">
      <c r="A3" s="174" t="s">
        <v>511</v>
      </c>
      <c r="B3" s="175"/>
      <c r="C3" s="175"/>
      <c r="D3" s="175"/>
      <c r="E3" s="175"/>
      <c r="F3" s="175"/>
      <c r="G3" s="176"/>
    </row>
    <row r="4" spans="1:7" x14ac:dyDescent="0.25">
      <c r="A4" s="174" t="s">
        <v>2</v>
      </c>
      <c r="B4" s="175"/>
      <c r="C4" s="175"/>
      <c r="D4" s="175"/>
      <c r="E4" s="175"/>
      <c r="F4" s="175"/>
      <c r="G4" s="176"/>
    </row>
    <row r="5" spans="1:7" ht="30" x14ac:dyDescent="0.25">
      <c r="A5" s="135" t="s">
        <v>497</v>
      </c>
      <c r="B5" s="7" t="s">
        <v>498</v>
      </c>
      <c r="C5" s="32" t="s">
        <v>499</v>
      </c>
      <c r="D5" s="32" t="s">
        <v>500</v>
      </c>
      <c r="E5" s="32" t="s">
        <v>501</v>
      </c>
      <c r="F5" s="32" t="s">
        <v>502</v>
      </c>
      <c r="G5" s="32" t="s">
        <v>503</v>
      </c>
    </row>
    <row r="6" spans="1:7" ht="15.75" customHeight="1" x14ac:dyDescent="0.25">
      <c r="A6" s="26" t="s">
        <v>482</v>
      </c>
      <c r="B6" s="115">
        <f t="shared" ref="B6:G6" si="0">SUM(B7:B15)</f>
        <v>0</v>
      </c>
      <c r="C6" s="115">
        <f t="shared" si="0"/>
        <v>0</v>
      </c>
      <c r="D6" s="115">
        <f t="shared" si="0"/>
        <v>0</v>
      </c>
      <c r="E6" s="115">
        <f t="shared" si="0"/>
        <v>-139691783.90000001</v>
      </c>
      <c r="F6" s="115">
        <f t="shared" si="0"/>
        <v>-291047484.50999999</v>
      </c>
      <c r="G6" s="115">
        <f t="shared" si="0"/>
        <v>-188057978.74999997</v>
      </c>
    </row>
    <row r="7" spans="1:7" x14ac:dyDescent="0.25">
      <c r="A7" s="57" t="s">
        <v>483</v>
      </c>
      <c r="B7" s="229">
        <v>0</v>
      </c>
      <c r="C7" s="229">
        <v>0</v>
      </c>
      <c r="D7" s="229">
        <v>0</v>
      </c>
      <c r="E7" s="229">
        <v>-42594168.049999997</v>
      </c>
      <c r="F7" s="229">
        <v>-83983647.489999995</v>
      </c>
      <c r="G7" s="229">
        <v>-87709819.609999999</v>
      </c>
    </row>
    <row r="8" spans="1:7" ht="15.75" customHeight="1" x14ac:dyDescent="0.25">
      <c r="A8" s="57" t="s">
        <v>484</v>
      </c>
      <c r="B8" s="229">
        <v>0</v>
      </c>
      <c r="C8" s="229">
        <v>0</v>
      </c>
      <c r="D8" s="229">
        <v>0</v>
      </c>
      <c r="E8" s="229">
        <v>-12791863.15</v>
      </c>
      <c r="F8" s="229">
        <v>-19494314.390000001</v>
      </c>
      <c r="G8" s="229">
        <v>-17071937.309999999</v>
      </c>
    </row>
    <row r="9" spans="1:7" x14ac:dyDescent="0.25">
      <c r="A9" s="57" t="s">
        <v>485</v>
      </c>
      <c r="B9" s="229">
        <v>0</v>
      </c>
      <c r="C9" s="229">
        <v>0</v>
      </c>
      <c r="D9" s="229">
        <v>0</v>
      </c>
      <c r="E9" s="229">
        <v>-33001931.670000002</v>
      </c>
      <c r="F9" s="229">
        <v>-52535096.340000004</v>
      </c>
      <c r="G9" s="229">
        <v>-45561402.840000004</v>
      </c>
    </row>
    <row r="10" spans="1:7" x14ac:dyDescent="0.25">
      <c r="A10" s="57" t="s">
        <v>486</v>
      </c>
      <c r="B10" s="229">
        <v>0</v>
      </c>
      <c r="C10" s="229">
        <v>0</v>
      </c>
      <c r="D10" s="229">
        <v>0</v>
      </c>
      <c r="E10" s="229">
        <v>-35179043.689999998</v>
      </c>
      <c r="F10" s="229">
        <v>-56680209.789999999</v>
      </c>
      <c r="G10" s="229">
        <v>-35612445.969999999</v>
      </c>
    </row>
    <row r="11" spans="1:7" x14ac:dyDescent="0.25">
      <c r="A11" s="57" t="s">
        <v>487</v>
      </c>
      <c r="B11" s="229">
        <v>0</v>
      </c>
      <c r="C11" s="229">
        <v>0</v>
      </c>
      <c r="D11" s="229">
        <v>0</v>
      </c>
      <c r="E11" s="229">
        <v>-529891.47</v>
      </c>
      <c r="F11" s="229">
        <v>-3650444.33</v>
      </c>
      <c r="G11" s="229">
        <v>-791780.38</v>
      </c>
    </row>
    <row r="12" spans="1:7" x14ac:dyDescent="0.25">
      <c r="A12" s="57" t="s">
        <v>488</v>
      </c>
      <c r="B12" s="229">
        <v>0</v>
      </c>
      <c r="C12" s="229">
        <v>0</v>
      </c>
      <c r="D12" s="229">
        <v>0</v>
      </c>
      <c r="E12" s="229">
        <v>-15594885.869999999</v>
      </c>
      <c r="F12" s="229">
        <v>-70743528.670000002</v>
      </c>
      <c r="G12" s="229">
        <v>-1310592.6399999999</v>
      </c>
    </row>
    <row r="13" spans="1:7" x14ac:dyDescent="0.25">
      <c r="A13" s="58" t="s">
        <v>489</v>
      </c>
      <c r="B13" s="229">
        <v>0</v>
      </c>
      <c r="C13" s="229">
        <v>0</v>
      </c>
      <c r="D13" s="229">
        <v>0</v>
      </c>
      <c r="E13" s="229">
        <v>0</v>
      </c>
      <c r="F13" s="229">
        <v>0</v>
      </c>
      <c r="G13" s="229">
        <v>0</v>
      </c>
    </row>
    <row r="14" spans="1:7" x14ac:dyDescent="0.25">
      <c r="A14" s="57" t="s">
        <v>490</v>
      </c>
      <c r="B14" s="229">
        <v>0</v>
      </c>
      <c r="C14" s="229">
        <v>0</v>
      </c>
      <c r="D14" s="229">
        <v>0</v>
      </c>
      <c r="E14" s="229">
        <v>0</v>
      </c>
      <c r="F14" s="229">
        <v>-3960243.5</v>
      </c>
      <c r="G14" s="229">
        <v>0</v>
      </c>
    </row>
    <row r="15" spans="1:7" x14ac:dyDescent="0.25">
      <c r="A15" s="57" t="s">
        <v>491</v>
      </c>
      <c r="B15" s="229">
        <v>0</v>
      </c>
      <c r="C15" s="229">
        <v>0</v>
      </c>
      <c r="D15" s="229">
        <v>0</v>
      </c>
      <c r="E15" s="229">
        <v>0</v>
      </c>
      <c r="F15" s="229">
        <v>0</v>
      </c>
      <c r="G15" s="229">
        <v>0</v>
      </c>
    </row>
    <row r="16" spans="1:7" x14ac:dyDescent="0.25">
      <c r="A16" s="57"/>
      <c r="B16" s="74"/>
      <c r="C16" s="74"/>
      <c r="D16" s="74"/>
      <c r="E16" s="74"/>
      <c r="F16" s="74"/>
      <c r="G16" s="74"/>
    </row>
    <row r="17" spans="1:7" x14ac:dyDescent="0.25">
      <c r="A17" s="3" t="s">
        <v>492</v>
      </c>
      <c r="B17" s="115">
        <f>SUM(B18:B26)</f>
        <v>0</v>
      </c>
      <c r="C17" s="115">
        <f t="shared" ref="C17:G17" si="1">SUM(C18:C26)</f>
        <v>0</v>
      </c>
      <c r="D17" s="115">
        <f t="shared" si="1"/>
        <v>0</v>
      </c>
      <c r="E17" s="115">
        <f t="shared" si="1"/>
        <v>-52700046.710000001</v>
      </c>
      <c r="F17" s="115">
        <f t="shared" si="1"/>
        <v>-156742323.27000001</v>
      </c>
      <c r="G17" s="115">
        <f t="shared" si="1"/>
        <v>-64980505.689999998</v>
      </c>
    </row>
    <row r="18" spans="1:7" x14ac:dyDescent="0.25">
      <c r="A18" s="57" t="s">
        <v>483</v>
      </c>
      <c r="B18" s="229">
        <v>0</v>
      </c>
      <c r="C18" s="229">
        <v>0</v>
      </c>
      <c r="D18" s="229">
        <v>0</v>
      </c>
      <c r="E18" s="229">
        <v>-22343911.739999998</v>
      </c>
      <c r="F18" s="229">
        <v>-40910474.219999999</v>
      </c>
      <c r="G18" s="229">
        <v>-44158019.520000003</v>
      </c>
    </row>
    <row r="19" spans="1:7" x14ac:dyDescent="0.25">
      <c r="A19" s="57" t="s">
        <v>484</v>
      </c>
      <c r="B19" s="229">
        <v>0</v>
      </c>
      <c r="C19" s="229">
        <v>0</v>
      </c>
      <c r="D19" s="229">
        <v>0</v>
      </c>
      <c r="E19" s="229">
        <v>-3045749.75</v>
      </c>
      <c r="F19" s="229">
        <v>-4408243.05</v>
      </c>
      <c r="G19" s="229">
        <v>-3456042.14</v>
      </c>
    </row>
    <row r="20" spans="1:7" x14ac:dyDescent="0.25">
      <c r="A20" s="57" t="s">
        <v>485</v>
      </c>
      <c r="B20" s="229">
        <v>0</v>
      </c>
      <c r="C20" s="229">
        <v>0</v>
      </c>
      <c r="D20" s="229">
        <v>0</v>
      </c>
      <c r="E20" s="229">
        <v>-2178788.46</v>
      </c>
      <c r="F20" s="229">
        <v>-1309391.2</v>
      </c>
      <c r="G20" s="229">
        <v>-783859.69</v>
      </c>
    </row>
    <row r="21" spans="1:7" x14ac:dyDescent="0.25">
      <c r="A21" s="57" t="s">
        <v>486</v>
      </c>
      <c r="B21" s="229">
        <v>0</v>
      </c>
      <c r="C21" s="229">
        <v>0</v>
      </c>
      <c r="D21" s="229">
        <v>0</v>
      </c>
      <c r="E21" s="229">
        <v>-8750188.7799999993</v>
      </c>
      <c r="F21" s="229">
        <v>-6006578.1600000001</v>
      </c>
      <c r="G21" s="229">
        <v>-249690</v>
      </c>
    </row>
    <row r="22" spans="1:7" x14ac:dyDescent="0.25">
      <c r="A22" s="58" t="s">
        <v>487</v>
      </c>
      <c r="B22" s="229">
        <v>0</v>
      </c>
      <c r="C22" s="229">
        <v>0</v>
      </c>
      <c r="D22" s="229">
        <v>0</v>
      </c>
      <c r="E22" s="229">
        <v>-71489.990000000005</v>
      </c>
      <c r="F22" s="229">
        <v>-913372.79</v>
      </c>
      <c r="G22" s="229">
        <v>0</v>
      </c>
    </row>
    <row r="23" spans="1:7" x14ac:dyDescent="0.25">
      <c r="A23" s="58" t="s">
        <v>488</v>
      </c>
      <c r="B23" s="229">
        <v>0</v>
      </c>
      <c r="C23" s="229">
        <v>0</v>
      </c>
      <c r="D23" s="229">
        <v>0</v>
      </c>
      <c r="E23" s="229">
        <v>-16309917.99</v>
      </c>
      <c r="F23" s="229">
        <v>-102966033.39</v>
      </c>
      <c r="G23" s="229">
        <v>-16275894.34</v>
      </c>
    </row>
    <row r="24" spans="1:7" x14ac:dyDescent="0.25">
      <c r="A24" s="58" t="s">
        <v>489</v>
      </c>
      <c r="B24" s="229">
        <v>0</v>
      </c>
      <c r="C24" s="229">
        <v>0</v>
      </c>
      <c r="D24" s="229">
        <v>0</v>
      </c>
      <c r="E24" s="229">
        <v>0</v>
      </c>
      <c r="F24" s="229">
        <v>0</v>
      </c>
      <c r="G24" s="229">
        <v>0</v>
      </c>
    </row>
    <row r="25" spans="1:7" x14ac:dyDescent="0.25">
      <c r="A25" s="58" t="s">
        <v>493</v>
      </c>
      <c r="B25" s="229">
        <v>0</v>
      </c>
      <c r="C25" s="229">
        <v>0</v>
      </c>
      <c r="D25" s="229">
        <v>0</v>
      </c>
      <c r="E25" s="229">
        <v>0</v>
      </c>
      <c r="F25" s="229">
        <v>-228230.46</v>
      </c>
      <c r="G25" s="229">
        <v>-57000</v>
      </c>
    </row>
    <row r="26" spans="1:7" x14ac:dyDescent="0.25">
      <c r="A26" s="58" t="s">
        <v>491</v>
      </c>
      <c r="B26" s="229">
        <v>0</v>
      </c>
      <c r="C26" s="229">
        <v>0</v>
      </c>
      <c r="D26" s="229">
        <v>0</v>
      </c>
      <c r="E26" s="229">
        <v>0</v>
      </c>
      <c r="F26" s="229">
        <v>0</v>
      </c>
      <c r="G26" s="229">
        <v>0</v>
      </c>
    </row>
    <row r="27" spans="1:7" x14ac:dyDescent="0.25">
      <c r="A27" s="44" t="s">
        <v>468</v>
      </c>
      <c r="B27" s="77"/>
      <c r="C27" s="77"/>
      <c r="D27" s="77"/>
      <c r="E27" s="77"/>
      <c r="F27" s="77"/>
      <c r="G27" s="77"/>
    </row>
    <row r="28" spans="1:7" ht="14.45" customHeight="1" x14ac:dyDescent="0.25">
      <c r="A28" s="3" t="s">
        <v>494</v>
      </c>
      <c r="B28" s="115">
        <f>B17+B6</f>
        <v>0</v>
      </c>
      <c r="C28" s="115">
        <f t="shared" ref="C28:G28" si="2">C17+C6</f>
        <v>0</v>
      </c>
      <c r="D28" s="115">
        <f t="shared" si="2"/>
        <v>0</v>
      </c>
      <c r="E28" s="115">
        <f t="shared" si="2"/>
        <v>-192391830.61000001</v>
      </c>
      <c r="F28" s="115">
        <f t="shared" si="2"/>
        <v>-447789807.77999997</v>
      </c>
      <c r="G28" s="115">
        <f t="shared" si="2"/>
        <v>-253038484.43999997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512</v>
      </c>
    </row>
    <row r="32" spans="1:7" x14ac:dyDescent="0.25">
      <c r="A32" t="s">
        <v>513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17 B2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17 B27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E7" sqref="E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5" t="s">
        <v>514</v>
      </c>
      <c r="B1" s="157"/>
      <c r="C1" s="157"/>
      <c r="D1" s="157"/>
      <c r="E1" s="157"/>
      <c r="F1" s="157"/>
    </row>
    <row r="2" spans="1:6" x14ac:dyDescent="0.25">
      <c r="A2" s="177" t="str">
        <f>'Formato 1'!A2</f>
        <v xml:space="preserve"> Municipio de Uriangato Gto.</v>
      </c>
      <c r="B2" s="178"/>
      <c r="C2" s="178"/>
      <c r="D2" s="178"/>
      <c r="E2" s="178"/>
      <c r="F2" s="179"/>
    </row>
    <row r="3" spans="1:6" x14ac:dyDescent="0.25">
      <c r="A3" s="174" t="s">
        <v>515</v>
      </c>
      <c r="B3" s="175"/>
      <c r="C3" s="175"/>
      <c r="D3" s="175"/>
      <c r="E3" s="175"/>
      <c r="F3" s="176"/>
    </row>
    <row r="4" spans="1:6" ht="30" x14ac:dyDescent="0.25">
      <c r="A4" s="135" t="s">
        <v>497</v>
      </c>
      <c r="B4" s="7" t="s">
        <v>516</v>
      </c>
      <c r="C4" s="32" t="s">
        <v>517</v>
      </c>
      <c r="D4" s="32" t="s">
        <v>518</v>
      </c>
      <c r="E4" s="32" t="s">
        <v>519</v>
      </c>
      <c r="F4" s="32" t="s">
        <v>520</v>
      </c>
    </row>
    <row r="5" spans="1:6" ht="15.75" customHeight="1" x14ac:dyDescent="0.25">
      <c r="A5" s="139" t="s">
        <v>521</v>
      </c>
      <c r="B5" s="144"/>
      <c r="C5" s="144"/>
      <c r="D5" s="144"/>
      <c r="E5" s="144"/>
      <c r="F5" s="144"/>
    </row>
    <row r="6" spans="1:6" ht="30" x14ac:dyDescent="0.25">
      <c r="A6" s="142" t="s">
        <v>522</v>
      </c>
      <c r="B6" s="141" t="s">
        <v>633</v>
      </c>
      <c r="C6" s="141"/>
      <c r="D6" s="141"/>
      <c r="E6" s="141"/>
      <c r="F6" s="141"/>
    </row>
    <row r="7" spans="1:6" ht="15.75" customHeight="1" x14ac:dyDescent="0.25">
      <c r="A7" s="142" t="s">
        <v>523</v>
      </c>
      <c r="B7" s="141" t="s">
        <v>634</v>
      </c>
      <c r="C7" s="141"/>
      <c r="D7" s="141"/>
      <c r="E7" s="141"/>
      <c r="F7" s="141"/>
    </row>
    <row r="8" spans="1:6" x14ac:dyDescent="0.25">
      <c r="A8" s="143"/>
      <c r="B8" s="141"/>
      <c r="C8" s="141"/>
      <c r="D8" s="141"/>
      <c r="E8" s="141"/>
      <c r="F8" s="141"/>
    </row>
    <row r="9" spans="1:6" x14ac:dyDescent="0.25">
      <c r="A9" s="148" t="s">
        <v>524</v>
      </c>
      <c r="B9" s="141"/>
      <c r="C9" s="141"/>
      <c r="D9" s="141"/>
      <c r="E9" s="141"/>
      <c r="F9" s="141"/>
    </row>
    <row r="10" spans="1:6" x14ac:dyDescent="0.25">
      <c r="A10" s="142" t="s">
        <v>525</v>
      </c>
      <c r="B10" s="151">
        <v>554</v>
      </c>
      <c r="C10" s="151"/>
      <c r="D10" s="151"/>
      <c r="E10" s="151"/>
      <c r="F10" s="151"/>
    </row>
    <row r="11" spans="1:6" x14ac:dyDescent="0.25">
      <c r="A11" s="66" t="s">
        <v>526</v>
      </c>
      <c r="B11" s="230">
        <v>76</v>
      </c>
      <c r="C11" s="151"/>
      <c r="D11" s="151"/>
      <c r="E11" s="151"/>
      <c r="F11" s="151"/>
    </row>
    <row r="12" spans="1:6" x14ac:dyDescent="0.25">
      <c r="A12" s="66" t="s">
        <v>527</v>
      </c>
      <c r="B12" s="230">
        <v>18</v>
      </c>
      <c r="C12" s="151"/>
      <c r="D12" s="151"/>
      <c r="E12" s="151"/>
      <c r="F12" s="151"/>
    </row>
    <row r="13" spans="1:6" x14ac:dyDescent="0.25">
      <c r="A13" s="66" t="s">
        <v>528</v>
      </c>
      <c r="B13" s="230">
        <v>42.48</v>
      </c>
      <c r="C13" s="151"/>
      <c r="D13" s="151"/>
      <c r="E13" s="151"/>
      <c r="F13" s="151"/>
    </row>
    <row r="14" spans="1:6" x14ac:dyDescent="0.25">
      <c r="A14" s="142" t="s">
        <v>529</v>
      </c>
      <c r="B14" s="151">
        <v>47</v>
      </c>
      <c r="C14" s="151"/>
      <c r="D14" s="151"/>
      <c r="E14" s="151"/>
      <c r="F14" s="151"/>
    </row>
    <row r="15" spans="1:6" x14ac:dyDescent="0.25">
      <c r="A15" s="66" t="s">
        <v>526</v>
      </c>
      <c r="B15" s="151"/>
      <c r="C15" s="151"/>
      <c r="D15" s="151"/>
      <c r="E15" s="151"/>
      <c r="F15" s="151"/>
    </row>
    <row r="16" spans="1:6" x14ac:dyDescent="0.25">
      <c r="A16" s="66" t="s">
        <v>527</v>
      </c>
      <c r="B16" s="152"/>
      <c r="C16" s="152"/>
      <c r="D16" s="152"/>
      <c r="E16" s="152"/>
      <c r="F16" s="152"/>
    </row>
    <row r="17" spans="1:6" x14ac:dyDescent="0.25">
      <c r="A17" s="66" t="s">
        <v>528</v>
      </c>
      <c r="B17" s="153"/>
      <c r="C17" s="153"/>
      <c r="D17" s="153"/>
      <c r="E17" s="153"/>
      <c r="F17" s="153"/>
    </row>
    <row r="18" spans="1:6" x14ac:dyDescent="0.25">
      <c r="A18" s="142" t="s">
        <v>530</v>
      </c>
      <c r="B18" s="153"/>
      <c r="C18" s="153"/>
      <c r="D18" s="153"/>
      <c r="E18" s="153"/>
      <c r="F18" s="153"/>
    </row>
    <row r="19" spans="1:6" x14ac:dyDescent="0.25">
      <c r="A19" s="142" t="s">
        <v>531</v>
      </c>
      <c r="B19" s="153">
        <v>6.46</v>
      </c>
      <c r="C19" s="153"/>
      <c r="D19" s="153"/>
      <c r="E19" s="153"/>
      <c r="F19" s="153"/>
    </row>
    <row r="20" spans="1:6" x14ac:dyDescent="0.25">
      <c r="A20" s="142" t="s">
        <v>532</v>
      </c>
      <c r="B20" s="154">
        <v>0</v>
      </c>
      <c r="C20" s="154"/>
      <c r="D20" s="154"/>
      <c r="E20" s="154"/>
      <c r="F20" s="154"/>
    </row>
    <row r="21" spans="1:6" x14ac:dyDescent="0.25">
      <c r="A21" s="142" t="s">
        <v>533</v>
      </c>
      <c r="B21" s="154">
        <v>1</v>
      </c>
      <c r="C21" s="154"/>
      <c r="D21" s="154"/>
      <c r="E21" s="154"/>
      <c r="F21" s="154"/>
    </row>
    <row r="22" spans="1:6" x14ac:dyDescent="0.25">
      <c r="A22" s="142" t="s">
        <v>534</v>
      </c>
      <c r="B22" s="154">
        <v>0.14940000000000001</v>
      </c>
      <c r="C22" s="154"/>
      <c r="D22" s="154"/>
      <c r="E22" s="154"/>
      <c r="F22" s="154"/>
    </row>
    <row r="23" spans="1:6" x14ac:dyDescent="0.25">
      <c r="A23" s="142" t="s">
        <v>535</v>
      </c>
      <c r="B23" s="154">
        <v>0</v>
      </c>
      <c r="C23" s="154"/>
      <c r="D23" s="154"/>
      <c r="E23" s="154"/>
      <c r="F23" s="154"/>
    </row>
    <row r="24" spans="1:6" x14ac:dyDescent="0.25">
      <c r="A24" s="142" t="s">
        <v>536</v>
      </c>
      <c r="B24" s="146">
        <v>61.26</v>
      </c>
      <c r="C24" s="146"/>
      <c r="D24" s="146"/>
      <c r="E24" s="146"/>
      <c r="F24" s="146"/>
    </row>
    <row r="25" spans="1:6" x14ac:dyDescent="0.25">
      <c r="A25" s="142" t="s">
        <v>537</v>
      </c>
      <c r="B25" s="146">
        <v>74.5</v>
      </c>
      <c r="C25" s="146"/>
      <c r="D25" s="146"/>
      <c r="E25" s="146"/>
      <c r="F25" s="146"/>
    </row>
    <row r="26" spans="1:6" x14ac:dyDescent="0.25">
      <c r="A26" s="143"/>
      <c r="B26" s="147"/>
      <c r="C26" s="147"/>
      <c r="D26" s="147"/>
      <c r="E26" s="147"/>
      <c r="F26" s="147"/>
    </row>
    <row r="27" spans="1:6" ht="14.45" customHeight="1" x14ac:dyDescent="0.25">
      <c r="A27" s="148" t="s">
        <v>538</v>
      </c>
      <c r="B27" s="145"/>
      <c r="C27" s="145"/>
      <c r="D27" s="145"/>
      <c r="E27" s="145"/>
      <c r="F27" s="145"/>
    </row>
    <row r="28" spans="1:6" x14ac:dyDescent="0.25">
      <c r="A28" s="142" t="s">
        <v>539</v>
      </c>
      <c r="B28" s="89"/>
      <c r="C28" s="89"/>
      <c r="D28" s="89"/>
      <c r="E28" s="89"/>
      <c r="F28" s="89"/>
    </row>
    <row r="29" spans="1:6" x14ac:dyDescent="0.25">
      <c r="A29" s="138"/>
      <c r="B29" s="199"/>
      <c r="C29" s="52"/>
      <c r="D29" s="52"/>
      <c r="E29" s="52"/>
      <c r="F29" s="52"/>
    </row>
    <row r="30" spans="1:6" x14ac:dyDescent="0.25">
      <c r="A30" s="149" t="s">
        <v>540</v>
      </c>
      <c r="B30" s="199"/>
      <c r="C30" s="52"/>
      <c r="D30" s="52"/>
      <c r="E30" s="52"/>
      <c r="F30" s="52"/>
    </row>
    <row r="31" spans="1:6" x14ac:dyDescent="0.25">
      <c r="A31" s="150" t="s">
        <v>525</v>
      </c>
      <c r="B31" s="89">
        <v>70085942.200000003</v>
      </c>
      <c r="C31" s="89"/>
      <c r="D31" s="89"/>
      <c r="E31" s="89"/>
      <c r="F31" s="89"/>
    </row>
    <row r="32" spans="1:6" x14ac:dyDescent="0.25">
      <c r="A32" s="150" t="s">
        <v>529</v>
      </c>
      <c r="B32" s="89">
        <v>2153563.4300000002</v>
      </c>
      <c r="C32" s="89"/>
      <c r="D32" s="89"/>
      <c r="E32" s="89"/>
      <c r="F32" s="89"/>
    </row>
    <row r="33" spans="1:6" x14ac:dyDescent="0.25">
      <c r="A33" s="150" t="s">
        <v>541</v>
      </c>
      <c r="B33" s="89"/>
      <c r="C33" s="89"/>
      <c r="D33" s="89"/>
      <c r="E33" s="89"/>
      <c r="F33" s="89"/>
    </row>
    <row r="34" spans="1:6" x14ac:dyDescent="0.25">
      <c r="A34" s="138"/>
      <c r="B34" s="199"/>
      <c r="C34" s="52"/>
      <c r="D34" s="52"/>
      <c r="E34" s="52"/>
      <c r="F34" s="52"/>
    </row>
    <row r="35" spans="1:6" x14ac:dyDescent="0.25">
      <c r="A35" s="149" t="s">
        <v>542</v>
      </c>
      <c r="B35" s="199"/>
      <c r="C35" s="52"/>
      <c r="D35" s="52"/>
      <c r="E35" s="52"/>
      <c r="F35" s="52"/>
    </row>
    <row r="36" spans="1:6" x14ac:dyDescent="0.25">
      <c r="A36" s="150" t="s">
        <v>543</v>
      </c>
      <c r="B36" s="199">
        <v>9676.07</v>
      </c>
      <c r="C36" s="52"/>
      <c r="D36" s="52"/>
      <c r="E36" s="52"/>
      <c r="F36" s="52"/>
    </row>
    <row r="37" spans="1:6" x14ac:dyDescent="0.25">
      <c r="A37" s="150" t="s">
        <v>544</v>
      </c>
      <c r="B37" s="199">
        <v>3012.49</v>
      </c>
      <c r="C37" s="52"/>
      <c r="D37" s="52"/>
      <c r="E37" s="52"/>
      <c r="F37" s="52"/>
    </row>
    <row r="38" spans="1:6" x14ac:dyDescent="0.25">
      <c r="A38" s="150" t="s">
        <v>545</v>
      </c>
      <c r="B38" s="199">
        <v>6188.4</v>
      </c>
      <c r="C38" s="52"/>
      <c r="D38" s="52"/>
      <c r="E38" s="52"/>
      <c r="F38" s="52"/>
    </row>
    <row r="39" spans="1:6" x14ac:dyDescent="0.25">
      <c r="A39" s="138"/>
      <c r="B39" s="199"/>
      <c r="C39" s="52"/>
      <c r="D39" s="52"/>
      <c r="E39" s="52"/>
      <c r="F39" s="52"/>
    </row>
    <row r="40" spans="1:6" x14ac:dyDescent="0.25">
      <c r="A40" s="149" t="s">
        <v>546</v>
      </c>
      <c r="B40" s="199"/>
      <c r="C40" s="52"/>
      <c r="D40" s="52"/>
      <c r="E40" s="52"/>
      <c r="F40" s="52"/>
    </row>
    <row r="41" spans="1:6" x14ac:dyDescent="0.25">
      <c r="A41" s="138"/>
      <c r="B41" s="199"/>
      <c r="C41" s="52"/>
      <c r="D41" s="52"/>
      <c r="E41" s="52"/>
      <c r="F41" s="52"/>
    </row>
    <row r="42" spans="1:6" x14ac:dyDescent="0.25">
      <c r="A42" s="149" t="s">
        <v>547</v>
      </c>
      <c r="B42" s="199"/>
      <c r="C42" s="52"/>
      <c r="D42" s="52"/>
      <c r="E42" s="52"/>
      <c r="F42" s="52"/>
    </row>
    <row r="43" spans="1:6" x14ac:dyDescent="0.25">
      <c r="A43" s="150" t="s">
        <v>548</v>
      </c>
      <c r="B43" s="89">
        <v>2153563.4300000002</v>
      </c>
      <c r="C43" s="89"/>
      <c r="D43" s="89"/>
      <c r="E43" s="89"/>
      <c r="F43" s="89"/>
    </row>
    <row r="44" spans="1:6" x14ac:dyDescent="0.25">
      <c r="A44" s="150" t="s">
        <v>549</v>
      </c>
      <c r="B44" s="89">
        <v>50221793.469999999</v>
      </c>
      <c r="C44" s="89"/>
      <c r="D44" s="89"/>
      <c r="E44" s="89"/>
      <c r="F44" s="89"/>
    </row>
    <row r="45" spans="1:6" x14ac:dyDescent="0.25">
      <c r="A45" s="150" t="s">
        <v>550</v>
      </c>
      <c r="B45" s="89">
        <v>85698109.840000004</v>
      </c>
      <c r="C45" s="89"/>
      <c r="D45" s="89"/>
      <c r="E45" s="89"/>
      <c r="F45" s="89"/>
    </row>
    <row r="46" spans="1:6" x14ac:dyDescent="0.25">
      <c r="A46" s="138"/>
      <c r="B46" s="199"/>
      <c r="C46" s="52"/>
      <c r="D46" s="52"/>
      <c r="E46" s="52"/>
      <c r="F46" s="52"/>
    </row>
    <row r="47" spans="1:6" ht="30" x14ac:dyDescent="0.25">
      <c r="A47" s="149" t="s">
        <v>551</v>
      </c>
      <c r="B47" s="199"/>
      <c r="C47" s="52"/>
      <c r="D47" s="52"/>
      <c r="E47" s="52"/>
      <c r="F47" s="52"/>
    </row>
    <row r="48" spans="1:6" x14ac:dyDescent="0.25">
      <c r="A48" s="150" t="s">
        <v>549</v>
      </c>
      <c r="B48" s="89">
        <v>120.27</v>
      </c>
      <c r="C48" s="89"/>
      <c r="D48" s="89"/>
      <c r="E48" s="89"/>
      <c r="F48" s="89"/>
    </row>
    <row r="49" spans="1:6" x14ac:dyDescent="0.25">
      <c r="A49" s="150" t="s">
        <v>550</v>
      </c>
      <c r="B49" s="89">
        <v>205.23</v>
      </c>
      <c r="C49" s="89"/>
      <c r="D49" s="89"/>
      <c r="E49" s="89"/>
      <c r="F49" s="89"/>
    </row>
    <row r="50" spans="1:6" x14ac:dyDescent="0.25">
      <c r="A50" s="138"/>
      <c r="B50" s="199"/>
      <c r="C50" s="52"/>
      <c r="D50" s="52"/>
      <c r="E50" s="52"/>
      <c r="F50" s="52"/>
    </row>
    <row r="51" spans="1:6" x14ac:dyDescent="0.25">
      <c r="A51" s="149" t="s">
        <v>552</v>
      </c>
      <c r="B51" s="199"/>
      <c r="C51" s="52"/>
      <c r="D51" s="52"/>
      <c r="E51" s="52"/>
      <c r="F51" s="52"/>
    </row>
    <row r="52" spans="1:6" x14ac:dyDescent="0.25">
      <c r="A52" s="150" t="s">
        <v>549</v>
      </c>
      <c r="B52" s="89">
        <v>50221793.469999999</v>
      </c>
      <c r="C52" s="89"/>
      <c r="D52" s="89"/>
      <c r="E52" s="89"/>
      <c r="F52" s="89"/>
    </row>
    <row r="53" spans="1:6" x14ac:dyDescent="0.25">
      <c r="A53" s="150" t="s">
        <v>550</v>
      </c>
      <c r="B53" s="89">
        <v>85698109.840000004</v>
      </c>
      <c r="C53" s="89"/>
      <c r="D53" s="89"/>
      <c r="E53" s="89"/>
      <c r="F53" s="89"/>
    </row>
    <row r="54" spans="1:6" x14ac:dyDescent="0.25">
      <c r="A54" s="150" t="s">
        <v>553</v>
      </c>
      <c r="B54" s="89"/>
      <c r="C54" s="89"/>
      <c r="D54" s="89"/>
      <c r="E54" s="89"/>
      <c r="F54" s="89"/>
    </row>
    <row r="55" spans="1:6" x14ac:dyDescent="0.25">
      <c r="A55" s="138"/>
      <c r="B55" s="199"/>
      <c r="C55" s="52"/>
      <c r="D55" s="52"/>
      <c r="E55" s="52"/>
      <c r="F55" s="52"/>
    </row>
    <row r="56" spans="1:6" x14ac:dyDescent="0.25">
      <c r="A56" s="149" t="s">
        <v>554</v>
      </c>
      <c r="B56" s="199"/>
      <c r="C56" s="52"/>
      <c r="D56" s="52"/>
      <c r="E56" s="52"/>
      <c r="F56" s="52"/>
    </row>
    <row r="57" spans="1:6" x14ac:dyDescent="0.25">
      <c r="A57" s="150" t="s">
        <v>549</v>
      </c>
      <c r="B57" s="89">
        <v>50221793.469999999</v>
      </c>
      <c r="C57" s="89"/>
      <c r="D57" s="89"/>
      <c r="E57" s="89"/>
      <c r="F57" s="89"/>
    </row>
    <row r="58" spans="1:6" x14ac:dyDescent="0.25">
      <c r="A58" s="150" t="s">
        <v>550</v>
      </c>
      <c r="B58" s="89">
        <v>85698109.840000004</v>
      </c>
      <c r="C58" s="89"/>
      <c r="D58" s="89"/>
      <c r="E58" s="89"/>
      <c r="F58" s="89"/>
    </row>
    <row r="59" spans="1:6" x14ac:dyDescent="0.25">
      <c r="A59" s="138"/>
      <c r="B59" s="199"/>
      <c r="C59" s="52"/>
      <c r="D59" s="52"/>
      <c r="E59" s="52"/>
      <c r="F59" s="52"/>
    </row>
    <row r="60" spans="1:6" x14ac:dyDescent="0.25">
      <c r="A60" s="149" t="s">
        <v>555</v>
      </c>
      <c r="B60" s="199">
        <v>16.13</v>
      </c>
      <c r="C60" s="52"/>
      <c r="D60" s="52"/>
      <c r="E60" s="52"/>
      <c r="F60" s="52"/>
    </row>
    <row r="61" spans="1:6" x14ac:dyDescent="0.25">
      <c r="A61" s="150" t="s">
        <v>556</v>
      </c>
      <c r="B61" s="137">
        <v>2050</v>
      </c>
      <c r="C61" s="137"/>
      <c r="D61" s="137"/>
      <c r="E61" s="137"/>
      <c r="F61" s="137"/>
    </row>
    <row r="62" spans="1:6" x14ac:dyDescent="0.25">
      <c r="A62" s="150" t="s">
        <v>557</v>
      </c>
      <c r="B62" s="155">
        <v>8.5599999999999996E-2</v>
      </c>
      <c r="C62" s="155"/>
      <c r="D62" s="155"/>
      <c r="E62" s="155"/>
      <c r="F62" s="155"/>
    </row>
    <row r="63" spans="1:6" x14ac:dyDescent="0.25">
      <c r="A63" s="138"/>
      <c r="B63" s="137"/>
      <c r="C63" s="137"/>
      <c r="D63" s="137"/>
      <c r="E63" s="137"/>
      <c r="F63" s="137"/>
    </row>
    <row r="64" spans="1:6" x14ac:dyDescent="0.25">
      <c r="A64" s="149" t="s">
        <v>558</v>
      </c>
      <c r="B64" s="137"/>
      <c r="C64" s="137"/>
      <c r="D64" s="137"/>
      <c r="E64" s="137"/>
      <c r="F64" s="137"/>
    </row>
    <row r="65" spans="1:6" x14ac:dyDescent="0.25">
      <c r="A65" s="150" t="s">
        <v>559</v>
      </c>
      <c r="B65" s="137">
        <v>2021</v>
      </c>
      <c r="C65" s="137"/>
      <c r="D65" s="137"/>
      <c r="E65" s="137"/>
      <c r="F65" s="137"/>
    </row>
    <row r="66" spans="1:6" ht="30" x14ac:dyDescent="0.25">
      <c r="A66" s="150" t="s">
        <v>560</v>
      </c>
      <c r="B66" s="138" t="s">
        <v>635</v>
      </c>
      <c r="C66" s="52"/>
      <c r="D66" s="138"/>
      <c r="E66" s="138"/>
      <c r="F66" s="138"/>
    </row>
    <row r="67" spans="1:6" x14ac:dyDescent="0.25">
      <c r="A67" s="53"/>
      <c r="B67" s="200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16:F27 B5:F5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182" t="s">
        <v>445</v>
      </c>
      <c r="B1" s="182"/>
      <c r="C1" s="182"/>
      <c r="D1" s="182"/>
      <c r="E1" s="182"/>
      <c r="F1" s="182"/>
      <c r="G1" s="182"/>
    </row>
    <row r="2" spans="1:7" x14ac:dyDescent="0.25">
      <c r="A2" s="124" t="str">
        <f>'Formato 1'!A2</f>
        <v xml:space="preserve"> Municipio de Uriangato Gto.</v>
      </c>
      <c r="B2" s="125"/>
      <c r="C2" s="125"/>
      <c r="D2" s="125"/>
      <c r="E2" s="125"/>
      <c r="F2" s="125"/>
      <c r="G2" s="126"/>
    </row>
    <row r="3" spans="1:7" x14ac:dyDescent="0.25">
      <c r="A3" s="127" t="s">
        <v>446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447</v>
      </c>
      <c r="B5" s="128"/>
      <c r="C5" s="128"/>
      <c r="D5" s="128"/>
      <c r="E5" s="128"/>
      <c r="F5" s="128"/>
      <c r="G5" s="129"/>
    </row>
    <row r="6" spans="1:7" x14ac:dyDescent="0.25">
      <c r="A6" s="180" t="s">
        <v>497</v>
      </c>
      <c r="B6" s="35">
        <v>2022</v>
      </c>
      <c r="C6" s="180">
        <f>+B6+1</f>
        <v>2023</v>
      </c>
      <c r="D6" s="180">
        <f>+C6+1</f>
        <v>2024</v>
      </c>
      <c r="E6" s="180">
        <f>+D6+1</f>
        <v>2025</v>
      </c>
      <c r="F6" s="180">
        <f>+E6+1</f>
        <v>2026</v>
      </c>
      <c r="G6" s="180">
        <f>+F6+1</f>
        <v>2027</v>
      </c>
    </row>
    <row r="7" spans="1:7" ht="83.25" customHeight="1" x14ac:dyDescent="0.25">
      <c r="A7" s="181"/>
      <c r="B7" s="69" t="s">
        <v>561</v>
      </c>
      <c r="C7" s="181"/>
      <c r="D7" s="181"/>
      <c r="E7" s="181"/>
      <c r="F7" s="181"/>
      <c r="G7" s="181"/>
    </row>
    <row r="8" spans="1:7" ht="30" x14ac:dyDescent="0.25">
      <c r="A8" s="70" t="s">
        <v>504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562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563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564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565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566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505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567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568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569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506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570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478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571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3" t="s">
        <v>480</v>
      </c>
      <c r="B1" s="183"/>
      <c r="C1" s="183"/>
      <c r="D1" s="183"/>
      <c r="E1" s="183"/>
      <c r="F1" s="183"/>
      <c r="G1" s="183"/>
    </row>
    <row r="2" spans="1:7" x14ac:dyDescent="0.25">
      <c r="A2" s="124" t="str">
        <f>'Formato 1'!A2</f>
        <v xml:space="preserve"> Municipio de Uriangato Gto.</v>
      </c>
      <c r="B2" s="125"/>
      <c r="C2" s="125"/>
      <c r="D2" s="125"/>
      <c r="E2" s="125"/>
      <c r="F2" s="125"/>
      <c r="G2" s="126"/>
    </row>
    <row r="3" spans="1:7" x14ac:dyDescent="0.25">
      <c r="A3" s="109" t="s">
        <v>481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447</v>
      </c>
      <c r="B5" s="110"/>
      <c r="C5" s="110"/>
      <c r="D5" s="110"/>
      <c r="E5" s="110"/>
      <c r="F5" s="110"/>
      <c r="G5" s="111"/>
    </row>
    <row r="6" spans="1:7" x14ac:dyDescent="0.25">
      <c r="A6" s="184" t="s">
        <v>572</v>
      </c>
      <c r="B6" s="35">
        <v>2022</v>
      </c>
      <c r="C6" s="180">
        <f>+B6+1</f>
        <v>2023</v>
      </c>
      <c r="D6" s="180">
        <f>+C6+1</f>
        <v>2024</v>
      </c>
      <c r="E6" s="180">
        <f>+D6+1</f>
        <v>2025</v>
      </c>
      <c r="F6" s="180">
        <f>+E6+1</f>
        <v>2026</v>
      </c>
      <c r="G6" s="180">
        <f>+F6+1</f>
        <v>2027</v>
      </c>
    </row>
    <row r="7" spans="1:7" ht="57.75" customHeight="1" x14ac:dyDescent="0.25">
      <c r="A7" s="185"/>
      <c r="B7" s="36" t="s">
        <v>561</v>
      </c>
      <c r="C7" s="181"/>
      <c r="D7" s="181"/>
      <c r="E7" s="181"/>
      <c r="F7" s="181"/>
      <c r="G7" s="181"/>
    </row>
    <row r="8" spans="1:7" x14ac:dyDescent="0.25">
      <c r="A8" s="26" t="s">
        <v>482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573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574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485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486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575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488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490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491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492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573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574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485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486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488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493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491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494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3" t="s">
        <v>495</v>
      </c>
      <c r="B1" s="183"/>
      <c r="C1" s="183"/>
      <c r="D1" s="183"/>
      <c r="E1" s="183"/>
      <c r="F1" s="183"/>
      <c r="G1" s="183"/>
    </row>
    <row r="2" spans="1:7" x14ac:dyDescent="0.25">
      <c r="A2" s="124" t="str">
        <f>'Formato 1'!A2</f>
        <v xml:space="preserve"> Municipio de Uriangato Gto.</v>
      </c>
      <c r="B2" s="125"/>
      <c r="C2" s="125"/>
      <c r="D2" s="125"/>
      <c r="E2" s="125"/>
      <c r="F2" s="125"/>
      <c r="G2" s="126"/>
    </row>
    <row r="3" spans="1:7" x14ac:dyDescent="0.25">
      <c r="A3" s="109" t="s">
        <v>496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187" t="s">
        <v>497</v>
      </c>
      <c r="B5" s="188">
        <v>2017</v>
      </c>
      <c r="C5" s="188">
        <f>+B5+1</f>
        <v>2018</v>
      </c>
      <c r="D5" s="188">
        <f>+C5+1</f>
        <v>2019</v>
      </c>
      <c r="E5" s="188">
        <f>+D5+1</f>
        <v>2020</v>
      </c>
      <c r="F5" s="188">
        <f>+E5+1</f>
        <v>2021</v>
      </c>
      <c r="G5" s="35">
        <f>+F5+1</f>
        <v>2022</v>
      </c>
    </row>
    <row r="6" spans="1:7" ht="32.25" x14ac:dyDescent="0.25">
      <c r="A6" s="164"/>
      <c r="B6" s="189"/>
      <c r="C6" s="189"/>
      <c r="D6" s="189"/>
      <c r="E6" s="189"/>
      <c r="F6" s="189"/>
      <c r="G6" s="36" t="s">
        <v>576</v>
      </c>
    </row>
    <row r="7" spans="1:7" x14ac:dyDescent="0.25">
      <c r="A7" s="61" t="s">
        <v>504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577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578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579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580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462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463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465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582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583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505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584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585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472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473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586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506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507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478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587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479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186" t="s">
        <v>588</v>
      </c>
      <c r="B39" s="186"/>
      <c r="C39" s="186"/>
      <c r="D39" s="186"/>
      <c r="E39" s="186"/>
      <c r="F39" s="186"/>
      <c r="G39" s="186"/>
    </row>
    <row r="40" spans="1:7" x14ac:dyDescent="0.25">
      <c r="A40" s="186" t="s">
        <v>589</v>
      </c>
      <c r="B40" s="186"/>
      <c r="C40" s="186"/>
      <c r="D40" s="186"/>
      <c r="E40" s="186"/>
      <c r="F40" s="186"/>
      <c r="G40" s="18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3" t="s">
        <v>510</v>
      </c>
      <c r="B1" s="183"/>
      <c r="C1" s="183"/>
      <c r="D1" s="183"/>
      <c r="E1" s="183"/>
      <c r="F1" s="183"/>
      <c r="G1" s="183"/>
    </row>
    <row r="2" spans="1:7" x14ac:dyDescent="0.25">
      <c r="A2" s="124" t="str">
        <f>'Formato 1'!A2</f>
        <v xml:space="preserve"> Municipio de Uriangato Gto.</v>
      </c>
      <c r="B2" s="125"/>
      <c r="C2" s="125"/>
      <c r="D2" s="125"/>
      <c r="E2" s="125"/>
      <c r="F2" s="125"/>
      <c r="G2" s="126"/>
    </row>
    <row r="3" spans="1:7" x14ac:dyDescent="0.25">
      <c r="A3" s="109" t="s">
        <v>511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190" t="s">
        <v>572</v>
      </c>
      <c r="B5" s="188">
        <v>2017</v>
      </c>
      <c r="C5" s="188">
        <f>+B5+1</f>
        <v>2018</v>
      </c>
      <c r="D5" s="188">
        <f>+C5+1</f>
        <v>2019</v>
      </c>
      <c r="E5" s="188">
        <f>+D5+1</f>
        <v>2020</v>
      </c>
      <c r="F5" s="188">
        <f>+E5+1</f>
        <v>2021</v>
      </c>
      <c r="G5" s="35">
        <v>2022</v>
      </c>
    </row>
    <row r="6" spans="1:7" ht="48.75" customHeight="1" x14ac:dyDescent="0.25">
      <c r="A6" s="191"/>
      <c r="B6" s="189"/>
      <c r="C6" s="189"/>
      <c r="D6" s="189"/>
      <c r="E6" s="189"/>
      <c r="F6" s="189"/>
      <c r="G6" s="36" t="s">
        <v>590</v>
      </c>
    </row>
    <row r="7" spans="1:7" x14ac:dyDescent="0.25">
      <c r="A7" s="26" t="s">
        <v>482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573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485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486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575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488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490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492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573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485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486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575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488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493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491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591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186" t="s">
        <v>588</v>
      </c>
      <c r="B32" s="186"/>
      <c r="C32" s="186"/>
      <c r="D32" s="186"/>
      <c r="E32" s="186"/>
      <c r="F32" s="186"/>
      <c r="G32" s="186"/>
    </row>
    <row r="33" spans="1:7" x14ac:dyDescent="0.25">
      <c r="A33" s="186" t="s">
        <v>589</v>
      </c>
      <c r="B33" s="186"/>
      <c r="C33" s="186"/>
      <c r="D33" s="186"/>
      <c r="E33" s="186"/>
      <c r="F33" s="186"/>
      <c r="G33" s="18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192" t="s">
        <v>514</v>
      </c>
      <c r="B1" s="192"/>
      <c r="C1" s="192"/>
      <c r="D1" s="192"/>
      <c r="E1" s="192"/>
      <c r="F1" s="192"/>
    </row>
    <row r="2" spans="1:6" ht="20.100000000000001" customHeight="1" x14ac:dyDescent="0.25">
      <c r="A2" s="106" t="str">
        <f>'Formato 1'!A2</f>
        <v xml:space="preserve"> Municipio de Uriangato Gto.</v>
      </c>
      <c r="B2" s="130"/>
      <c r="C2" s="130"/>
      <c r="D2" s="130"/>
      <c r="E2" s="130"/>
      <c r="F2" s="131"/>
    </row>
    <row r="3" spans="1:6" ht="29.25" customHeight="1" x14ac:dyDescent="0.25">
      <c r="A3" s="132" t="s">
        <v>515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516</v>
      </c>
      <c r="C4" s="117" t="s">
        <v>517</v>
      </c>
      <c r="D4" s="117" t="s">
        <v>518</v>
      </c>
      <c r="E4" s="117" t="s">
        <v>519</v>
      </c>
      <c r="F4" s="117" t="s">
        <v>520</v>
      </c>
    </row>
    <row r="5" spans="1:6" ht="12.75" customHeight="1" x14ac:dyDescent="0.25">
      <c r="A5" s="18" t="s">
        <v>521</v>
      </c>
      <c r="B5" s="52"/>
      <c r="C5" s="52"/>
      <c r="D5" s="52"/>
      <c r="E5" s="52"/>
      <c r="F5" s="52"/>
    </row>
    <row r="6" spans="1:6" ht="30" x14ac:dyDescent="0.25">
      <c r="A6" s="58" t="s">
        <v>522</v>
      </c>
      <c r="B6" s="59"/>
      <c r="C6" s="59"/>
      <c r="D6" s="59"/>
      <c r="E6" s="59"/>
      <c r="F6" s="59"/>
    </row>
    <row r="7" spans="1:6" ht="15" x14ac:dyDescent="0.25">
      <c r="A7" s="58" t="s">
        <v>523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524</v>
      </c>
      <c r="B9" s="44"/>
      <c r="C9" s="44"/>
      <c r="D9" s="44"/>
      <c r="E9" s="44"/>
      <c r="F9" s="44"/>
    </row>
    <row r="10" spans="1:6" ht="15" x14ac:dyDescent="0.25">
      <c r="A10" s="58" t="s">
        <v>525</v>
      </c>
      <c r="B10" s="59"/>
      <c r="C10" s="59"/>
      <c r="D10" s="59"/>
      <c r="E10" s="59"/>
      <c r="F10" s="59"/>
    </row>
    <row r="11" spans="1:6" ht="15" x14ac:dyDescent="0.25">
      <c r="A11" s="79" t="s">
        <v>526</v>
      </c>
      <c r="B11" s="59"/>
      <c r="C11" s="59"/>
      <c r="D11" s="59"/>
      <c r="E11" s="59"/>
      <c r="F11" s="59"/>
    </row>
    <row r="12" spans="1:6" ht="15" x14ac:dyDescent="0.25">
      <c r="A12" s="79" t="s">
        <v>527</v>
      </c>
      <c r="B12" s="59"/>
      <c r="C12" s="59"/>
      <c r="D12" s="59"/>
      <c r="E12" s="59"/>
      <c r="F12" s="59"/>
    </row>
    <row r="13" spans="1:6" ht="15" x14ac:dyDescent="0.25">
      <c r="A13" s="79" t="s">
        <v>528</v>
      </c>
      <c r="B13" s="59"/>
      <c r="C13" s="59"/>
      <c r="D13" s="59"/>
      <c r="E13" s="59"/>
      <c r="F13" s="59"/>
    </row>
    <row r="14" spans="1:6" ht="15" x14ac:dyDescent="0.25">
      <c r="A14" s="58" t="s">
        <v>529</v>
      </c>
      <c r="B14" s="59"/>
      <c r="C14" s="59"/>
      <c r="D14" s="59"/>
      <c r="E14" s="59"/>
      <c r="F14" s="59"/>
    </row>
    <row r="15" spans="1:6" ht="15" x14ac:dyDescent="0.25">
      <c r="A15" s="79" t="s">
        <v>526</v>
      </c>
      <c r="B15" s="59"/>
      <c r="C15" s="59"/>
      <c r="D15" s="59"/>
      <c r="E15" s="59"/>
      <c r="F15" s="59"/>
    </row>
    <row r="16" spans="1:6" ht="15" x14ac:dyDescent="0.25">
      <c r="A16" s="79" t="s">
        <v>527</v>
      </c>
      <c r="B16" s="59"/>
      <c r="C16" s="59"/>
      <c r="D16" s="59"/>
      <c r="E16" s="59"/>
      <c r="F16" s="59"/>
    </row>
    <row r="17" spans="1:6" ht="15" x14ac:dyDescent="0.25">
      <c r="A17" s="79" t="s">
        <v>528</v>
      </c>
      <c r="B17" s="59"/>
      <c r="C17" s="59"/>
      <c r="D17" s="59"/>
      <c r="E17" s="59"/>
      <c r="F17" s="59"/>
    </row>
    <row r="18" spans="1:6" ht="15" x14ac:dyDescent="0.25">
      <c r="A18" s="58" t="s">
        <v>530</v>
      </c>
      <c r="B18" s="118"/>
      <c r="C18" s="59"/>
      <c r="D18" s="59"/>
      <c r="E18" s="59"/>
      <c r="F18" s="59"/>
    </row>
    <row r="19" spans="1:6" ht="15" x14ac:dyDescent="0.25">
      <c r="A19" s="58" t="s">
        <v>531</v>
      </c>
      <c r="B19" s="59"/>
      <c r="C19" s="59"/>
      <c r="D19" s="59"/>
      <c r="E19" s="59"/>
      <c r="F19" s="59"/>
    </row>
    <row r="20" spans="1:6" ht="30" x14ac:dyDescent="0.25">
      <c r="A20" s="58" t="s">
        <v>532</v>
      </c>
      <c r="B20" s="119"/>
      <c r="C20" s="119"/>
      <c r="D20" s="119"/>
      <c r="E20" s="119"/>
      <c r="F20" s="119"/>
    </row>
    <row r="21" spans="1:6" ht="30" x14ac:dyDescent="0.25">
      <c r="A21" s="58" t="s">
        <v>533</v>
      </c>
      <c r="B21" s="119"/>
      <c r="C21" s="119"/>
      <c r="D21" s="119"/>
      <c r="E21" s="119"/>
      <c r="F21" s="119"/>
    </row>
    <row r="22" spans="1:6" ht="30" x14ac:dyDescent="0.25">
      <c r="A22" s="58" t="s">
        <v>534</v>
      </c>
      <c r="B22" s="119"/>
      <c r="C22" s="119"/>
      <c r="D22" s="119"/>
      <c r="E22" s="119"/>
      <c r="F22" s="119"/>
    </row>
    <row r="23" spans="1:6" ht="15" x14ac:dyDescent="0.25">
      <c r="A23" s="58" t="s">
        <v>535</v>
      </c>
      <c r="B23" s="119"/>
      <c r="C23" s="119"/>
      <c r="D23" s="119"/>
      <c r="E23" s="119"/>
      <c r="F23" s="119"/>
    </row>
    <row r="24" spans="1:6" ht="15" x14ac:dyDescent="0.25">
      <c r="A24" s="58" t="s">
        <v>536</v>
      </c>
      <c r="B24" s="120"/>
      <c r="C24" s="59"/>
      <c r="D24" s="59"/>
      <c r="E24" s="59"/>
      <c r="F24" s="59"/>
    </row>
    <row r="25" spans="1:6" ht="15" x14ac:dyDescent="0.25">
      <c r="A25" s="58" t="s">
        <v>537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538</v>
      </c>
      <c r="B27" s="44"/>
      <c r="C27" s="44"/>
      <c r="D27" s="44"/>
      <c r="E27" s="44"/>
      <c r="F27" s="44"/>
    </row>
    <row r="28" spans="1:6" ht="15" x14ac:dyDescent="0.25">
      <c r="A28" s="58" t="s">
        <v>539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540</v>
      </c>
      <c r="B30" s="44"/>
      <c r="C30" s="44"/>
      <c r="D30" s="44"/>
      <c r="E30" s="44"/>
      <c r="F30" s="44"/>
    </row>
    <row r="31" spans="1:6" ht="15" x14ac:dyDescent="0.25">
      <c r="A31" s="58" t="s">
        <v>525</v>
      </c>
      <c r="B31" s="59"/>
      <c r="C31" s="59"/>
      <c r="D31" s="59"/>
      <c r="E31" s="59"/>
      <c r="F31" s="59"/>
    </row>
    <row r="32" spans="1:6" ht="15" x14ac:dyDescent="0.25">
      <c r="A32" s="58" t="s">
        <v>529</v>
      </c>
      <c r="B32" s="59"/>
      <c r="C32" s="59"/>
      <c r="D32" s="59"/>
      <c r="E32" s="59"/>
      <c r="F32" s="59"/>
    </row>
    <row r="33" spans="1:6" ht="15" x14ac:dyDescent="0.25">
      <c r="A33" s="58" t="s">
        <v>541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542</v>
      </c>
      <c r="B35" s="44"/>
      <c r="C35" s="44"/>
      <c r="D35" s="44"/>
      <c r="E35" s="44"/>
      <c r="F35" s="44"/>
    </row>
    <row r="36" spans="1:6" ht="15" x14ac:dyDescent="0.25">
      <c r="A36" s="58" t="s">
        <v>543</v>
      </c>
      <c r="B36" s="59"/>
      <c r="C36" s="59"/>
      <c r="D36" s="59"/>
      <c r="E36" s="59"/>
      <c r="F36" s="59"/>
    </row>
    <row r="37" spans="1:6" ht="15" x14ac:dyDescent="0.25">
      <c r="A37" s="58" t="s">
        <v>544</v>
      </c>
      <c r="B37" s="59"/>
      <c r="C37" s="59"/>
      <c r="D37" s="59"/>
      <c r="E37" s="59"/>
      <c r="F37" s="59"/>
    </row>
    <row r="38" spans="1:6" ht="15" x14ac:dyDescent="0.25">
      <c r="A38" s="58" t="s">
        <v>545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546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547</v>
      </c>
      <c r="B42" s="44"/>
      <c r="C42" s="44"/>
      <c r="D42" s="44"/>
      <c r="E42" s="44"/>
      <c r="F42" s="44"/>
    </row>
    <row r="43" spans="1:6" ht="15" x14ac:dyDescent="0.25">
      <c r="A43" s="58" t="s">
        <v>548</v>
      </c>
      <c r="B43" s="59"/>
      <c r="C43" s="59"/>
      <c r="D43" s="59"/>
      <c r="E43" s="59"/>
      <c r="F43" s="59"/>
    </row>
    <row r="44" spans="1:6" ht="15" x14ac:dyDescent="0.25">
      <c r="A44" s="58" t="s">
        <v>549</v>
      </c>
      <c r="B44" s="59"/>
      <c r="C44" s="59"/>
      <c r="D44" s="59"/>
      <c r="E44" s="59"/>
      <c r="F44" s="59"/>
    </row>
    <row r="45" spans="1:6" ht="15" x14ac:dyDescent="0.25">
      <c r="A45" s="58" t="s">
        <v>550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551</v>
      </c>
      <c r="B47" s="44"/>
      <c r="C47" s="44"/>
      <c r="D47" s="44"/>
      <c r="E47" s="44"/>
      <c r="F47" s="44"/>
    </row>
    <row r="48" spans="1:6" ht="15" x14ac:dyDescent="0.25">
      <c r="A48" s="58" t="s">
        <v>549</v>
      </c>
      <c r="B48" s="119"/>
      <c r="C48" s="119"/>
      <c r="D48" s="119"/>
      <c r="E48" s="119"/>
      <c r="F48" s="119"/>
    </row>
    <row r="49" spans="1:6" ht="15" x14ac:dyDescent="0.25">
      <c r="A49" s="58" t="s">
        <v>550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552</v>
      </c>
      <c r="B51" s="44"/>
      <c r="C51" s="44"/>
      <c r="D51" s="44"/>
      <c r="E51" s="44"/>
      <c r="F51" s="44"/>
    </row>
    <row r="52" spans="1:6" ht="15" x14ac:dyDescent="0.25">
      <c r="A52" s="58" t="s">
        <v>549</v>
      </c>
      <c r="B52" s="59"/>
      <c r="C52" s="59"/>
      <c r="D52" s="59"/>
      <c r="E52" s="59"/>
      <c r="F52" s="59"/>
    </row>
    <row r="53" spans="1:6" ht="15" x14ac:dyDescent="0.25">
      <c r="A53" s="58" t="s">
        <v>550</v>
      </c>
      <c r="B53" s="59"/>
      <c r="C53" s="59"/>
      <c r="D53" s="59"/>
      <c r="E53" s="59"/>
      <c r="F53" s="59"/>
    </row>
    <row r="54" spans="1:6" ht="15" x14ac:dyDescent="0.25">
      <c r="A54" s="58" t="s">
        <v>553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554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549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550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555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556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557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558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559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560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B6" sqref="B6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6" t="s">
        <v>124</v>
      </c>
      <c r="B1" s="157"/>
      <c r="C1" s="157"/>
      <c r="D1" s="157"/>
      <c r="E1" s="157"/>
      <c r="F1" s="157"/>
      <c r="G1" s="157"/>
      <c r="H1" s="158"/>
    </row>
    <row r="2" spans="1:8" x14ac:dyDescent="0.25">
      <c r="A2" s="106" t="str">
        <f>'Formato 1'!A2</f>
        <v xml:space="preserve"> Municipio de Uriangato Gto.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30 de Junio de 2025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9"/>
      <c r="C17" s="89"/>
      <c r="D17" s="89"/>
      <c r="E17" s="89"/>
      <c r="F17" s="89"/>
      <c r="G17" s="89"/>
      <c r="H17" s="89"/>
    </row>
    <row r="18" spans="1:8" x14ac:dyDescent="0.25">
      <c r="A18" s="8" t="s">
        <v>143</v>
      </c>
      <c r="B18" s="204">
        <v>11954346.48</v>
      </c>
      <c r="C18" s="104"/>
      <c r="D18" s="104"/>
      <c r="E18" s="104"/>
      <c r="F18" s="204">
        <v>3505224.88</v>
      </c>
      <c r="G18" s="104"/>
      <c r="H18" s="104"/>
    </row>
    <row r="19" spans="1:8" ht="16.5" customHeight="1" x14ac:dyDescent="0.25">
      <c r="A19" s="103"/>
      <c r="B19" s="89"/>
      <c r="C19" s="89"/>
      <c r="D19" s="89"/>
      <c r="E19" s="89"/>
      <c r="F19" s="89"/>
      <c r="G19" s="89"/>
      <c r="H19" s="89"/>
    </row>
    <row r="20" spans="1:8" ht="14.45" customHeight="1" x14ac:dyDescent="0.25">
      <c r="A20" s="8" t="s">
        <v>144</v>
      </c>
      <c r="B20" s="203">
        <f t="shared" ref="B20:H20" si="3">B8+B18</f>
        <v>11954346.48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203">
        <f t="shared" si="3"/>
        <v>3505224.88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59" t="s">
        <v>154</v>
      </c>
      <c r="B33" s="159"/>
      <c r="C33" s="159"/>
      <c r="D33" s="159"/>
      <c r="E33" s="159"/>
      <c r="F33" s="159"/>
      <c r="G33" s="159"/>
      <c r="H33" s="159"/>
    </row>
    <row r="34" spans="1:8" ht="14.45" customHeight="1" x14ac:dyDescent="0.25">
      <c r="A34" s="159"/>
      <c r="B34" s="159"/>
      <c r="C34" s="159"/>
      <c r="D34" s="159"/>
      <c r="E34" s="159"/>
      <c r="F34" s="159"/>
      <c r="G34" s="159"/>
      <c r="H34" s="159"/>
    </row>
    <row r="35" spans="1:8" ht="14.45" customHeight="1" x14ac:dyDescent="0.25">
      <c r="A35" s="159"/>
      <c r="B35" s="159"/>
      <c r="C35" s="159"/>
      <c r="D35" s="159"/>
      <c r="E35" s="159"/>
      <c r="F35" s="159"/>
      <c r="G35" s="159"/>
      <c r="H35" s="159"/>
    </row>
    <row r="36" spans="1:8" ht="14.45" customHeight="1" x14ac:dyDescent="0.25">
      <c r="A36" s="159"/>
      <c r="B36" s="159"/>
      <c r="C36" s="159"/>
      <c r="D36" s="159"/>
      <c r="E36" s="159"/>
      <c r="F36" s="159"/>
      <c r="G36" s="159"/>
      <c r="H36" s="159"/>
    </row>
    <row r="37" spans="1:8" ht="14.45" customHeight="1" x14ac:dyDescent="0.25">
      <c r="A37" s="159"/>
      <c r="B37" s="159"/>
      <c r="C37" s="159"/>
      <c r="D37" s="159"/>
      <c r="E37" s="159"/>
      <c r="F37" s="159"/>
      <c r="G37" s="159"/>
      <c r="H37" s="159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topLeftCell="F1" zoomScale="75" zoomScaleNormal="75" workbookViewId="0">
      <selection activeCell="J31" sqref="J3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6" t="s">
        <v>165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</row>
    <row r="2" spans="1:11" x14ac:dyDescent="0.25">
      <c r="A2" s="106" t="str">
        <f>'Formato 1'!A2</f>
        <v xml:space="preserve"> Municipio de Uriangato Gto.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594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6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6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18" zoomScale="75" zoomScaleNormal="75" workbookViewId="0">
      <selection activeCell="A56" sqref="A56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6" t="s">
        <v>189</v>
      </c>
      <c r="B1" s="157"/>
      <c r="C1" s="157"/>
      <c r="D1" s="158"/>
    </row>
    <row r="2" spans="1:4" x14ac:dyDescent="0.25">
      <c r="A2" s="106" t="str">
        <f>'Formato 1'!A2</f>
        <v xml:space="preserve"> Municipio de Uriangato Gto.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30 de Junio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207">
        <f>SUM(B9:B11)</f>
        <v>279139308.19</v>
      </c>
      <c r="C8" s="207">
        <f>SUM(C9:C11)</f>
        <v>174084898.66999999</v>
      </c>
      <c r="D8" s="207">
        <f>SUM(D9:D11)</f>
        <v>174075865.27000001</v>
      </c>
    </row>
    <row r="9" spans="1:4" x14ac:dyDescent="0.25">
      <c r="A9" s="57" t="s">
        <v>195</v>
      </c>
      <c r="B9" s="205">
        <v>202306550.63999999</v>
      </c>
      <c r="C9" s="205">
        <v>130155054.44</v>
      </c>
      <c r="D9" s="205">
        <v>130146021.04000001</v>
      </c>
    </row>
    <row r="10" spans="1:4" x14ac:dyDescent="0.25">
      <c r="A10" s="57" t="s">
        <v>196</v>
      </c>
      <c r="B10" s="205">
        <v>76832757.549999997</v>
      </c>
      <c r="C10" s="205">
        <v>43929844.229999997</v>
      </c>
      <c r="D10" s="205">
        <v>43929844.229999997</v>
      </c>
    </row>
    <row r="11" spans="1:4" x14ac:dyDescent="0.25">
      <c r="A11" s="57" t="s">
        <v>197</v>
      </c>
      <c r="B11" s="92">
        <f>B44</f>
        <v>0</v>
      </c>
      <c r="C11" s="92">
        <f>C44</f>
        <v>0</v>
      </c>
      <c r="D11" s="92">
        <f>D44</f>
        <v>0</v>
      </c>
    </row>
    <row r="12" spans="1:4" x14ac:dyDescent="0.25">
      <c r="A12" s="45"/>
      <c r="B12" s="89"/>
      <c r="C12" s="89"/>
      <c r="D12" s="89"/>
    </row>
    <row r="13" spans="1:4" x14ac:dyDescent="0.25">
      <c r="A13" s="3" t="s">
        <v>198</v>
      </c>
      <c r="B13" s="207">
        <f>B14+B15</f>
        <v>279139308.19</v>
      </c>
      <c r="C13" s="207">
        <f>C14+C15</f>
        <v>103261982.78</v>
      </c>
      <c r="D13" s="207">
        <f>D14+D15</f>
        <v>101970212.86</v>
      </c>
    </row>
    <row r="14" spans="1:4" x14ac:dyDescent="0.25">
      <c r="A14" s="57" t="s">
        <v>199</v>
      </c>
      <c r="B14" s="205">
        <v>202306550.63999999</v>
      </c>
      <c r="C14" s="205">
        <v>75794322.120000005</v>
      </c>
      <c r="D14" s="205">
        <v>74595123.590000004</v>
      </c>
    </row>
    <row r="15" spans="1:4" x14ac:dyDescent="0.25">
      <c r="A15" s="57" t="s">
        <v>200</v>
      </c>
      <c r="B15" s="205">
        <v>76832757.549999997</v>
      </c>
      <c r="C15" s="205">
        <v>27467660.66</v>
      </c>
      <c r="D15" s="205">
        <v>27375089.27</v>
      </c>
    </row>
    <row r="16" spans="1:4" x14ac:dyDescent="0.25">
      <c r="A16" s="45"/>
      <c r="B16" s="89"/>
      <c r="C16" s="89"/>
      <c r="D16" s="89"/>
    </row>
    <row r="17" spans="1:4" x14ac:dyDescent="0.25">
      <c r="A17" s="3" t="s">
        <v>201</v>
      </c>
      <c r="B17" s="15">
        <v>0</v>
      </c>
      <c r="C17" s="207">
        <f>C18+C19</f>
        <v>6787821.8300000001</v>
      </c>
      <c r="D17" s="207">
        <f>D18+D19</f>
        <v>6625796.8300000001</v>
      </c>
    </row>
    <row r="18" spans="1:4" x14ac:dyDescent="0.25">
      <c r="A18" s="57" t="s">
        <v>202</v>
      </c>
      <c r="B18" s="16">
        <v>0</v>
      </c>
      <c r="C18" s="205">
        <v>2616485.48</v>
      </c>
      <c r="D18" s="205">
        <v>2454460.48</v>
      </c>
    </row>
    <row r="19" spans="1:4" x14ac:dyDescent="0.25">
      <c r="A19" s="57" t="s">
        <v>203</v>
      </c>
      <c r="B19" s="16">
        <v>0</v>
      </c>
      <c r="C19" s="205">
        <v>4171336.35</v>
      </c>
      <c r="D19" s="205">
        <v>4171336.35</v>
      </c>
    </row>
    <row r="20" spans="1:4" x14ac:dyDescent="0.25">
      <c r="A20" s="45"/>
      <c r="B20" s="89"/>
      <c r="C20" s="89"/>
      <c r="D20" s="89"/>
    </row>
    <row r="21" spans="1:4" x14ac:dyDescent="0.25">
      <c r="A21" s="3" t="s">
        <v>204</v>
      </c>
      <c r="B21" s="14">
        <f>B8-B13+B17</f>
        <v>0</v>
      </c>
      <c r="C21" s="207">
        <f>C8-C13+C17</f>
        <v>77610737.719999984</v>
      </c>
      <c r="D21" s="207">
        <f>D8-D13+D17</f>
        <v>78731449.24000001</v>
      </c>
    </row>
    <row r="22" spans="1:4" x14ac:dyDescent="0.25">
      <c r="A22" s="3"/>
      <c r="B22" s="89"/>
      <c r="C22" s="89"/>
      <c r="D22" s="89"/>
    </row>
    <row r="23" spans="1:4" x14ac:dyDescent="0.25">
      <c r="A23" s="3" t="s">
        <v>205</v>
      </c>
      <c r="B23" s="14">
        <f>B21-B11</f>
        <v>0</v>
      </c>
      <c r="C23" s="207">
        <f>C21-C11</f>
        <v>77610737.719999984</v>
      </c>
      <c r="D23" s="207">
        <f>D21-D11</f>
        <v>78731449.24000001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207">
        <f>C23-C17</f>
        <v>70822915.889999986</v>
      </c>
      <c r="D25" s="206">
        <f>D23-D17</f>
        <v>72105652.410000011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70822915.889999986</v>
      </c>
      <c r="D33" s="4">
        <f>D25+D29</f>
        <v>72105652.410000011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3" t="s">
        <v>222</v>
      </c>
      <c r="B48" s="208">
        <f>B9</f>
        <v>202306550.63999999</v>
      </c>
      <c r="C48" s="208">
        <f>C9</f>
        <v>130155054.44</v>
      </c>
      <c r="D48" s="208">
        <f>D9</f>
        <v>130146021.04000001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4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4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118">
        <f>B14</f>
        <v>202306550.63999999</v>
      </c>
      <c r="C53" s="118">
        <f>C14</f>
        <v>75794322.120000005</v>
      </c>
      <c r="D53" s="118">
        <f>D14</f>
        <v>74595123.590000004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118">
        <f>C18</f>
        <v>2616485.48</v>
      </c>
      <c r="D55" s="118">
        <f>D18</f>
        <v>2454460.48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203">
        <f>C48+C49-C53+C55</f>
        <v>56977217.79999999</v>
      </c>
      <c r="D57" s="203">
        <f>D48+D49-D53+D55</f>
        <v>58005357.93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203">
        <f>C57-C49</f>
        <v>56977217.79999999</v>
      </c>
      <c r="D59" s="203">
        <f>D57-D49</f>
        <v>58005357.93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3" t="s">
        <v>196</v>
      </c>
      <c r="B63" s="209">
        <f>B10</f>
        <v>76832757.549999997</v>
      </c>
      <c r="C63" s="209">
        <f>C10</f>
        <v>43929844.229999997</v>
      </c>
      <c r="D63" s="209">
        <f>D10</f>
        <v>43929844.229999997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4" t="s">
        <v>217</v>
      </c>
      <c r="B65" s="92">
        <v>0</v>
      </c>
      <c r="C65" s="92">
        <v>0</v>
      </c>
      <c r="D65" s="92">
        <v>0</v>
      </c>
    </row>
    <row r="66" spans="1:4" x14ac:dyDescent="0.25">
      <c r="A66" s="94" t="s">
        <v>220</v>
      </c>
      <c r="B66" s="92">
        <v>0</v>
      </c>
      <c r="C66" s="92">
        <v>0</v>
      </c>
      <c r="D66" s="92">
        <v>0</v>
      </c>
    </row>
    <row r="67" spans="1:4" x14ac:dyDescent="0.25">
      <c r="A67" s="44"/>
      <c r="B67" s="89"/>
      <c r="C67" s="89"/>
      <c r="D67" s="89"/>
    </row>
    <row r="68" spans="1:4" x14ac:dyDescent="0.25">
      <c r="A68" s="57" t="s">
        <v>227</v>
      </c>
      <c r="B68" s="210">
        <f>B15</f>
        <v>76832757.549999997</v>
      </c>
      <c r="C68" s="210">
        <f>C15</f>
        <v>27467660.66</v>
      </c>
      <c r="D68" s="210">
        <f>D15</f>
        <v>27375089.27</v>
      </c>
    </row>
    <row r="69" spans="1:4" x14ac:dyDescent="0.25">
      <c r="A69" s="44"/>
      <c r="B69" s="89"/>
      <c r="C69" s="211"/>
      <c r="D69" s="89"/>
    </row>
    <row r="70" spans="1:4" x14ac:dyDescent="0.25">
      <c r="A70" s="57" t="s">
        <v>203</v>
      </c>
      <c r="B70" s="16">
        <v>0</v>
      </c>
      <c r="C70" s="210">
        <f>C19</f>
        <v>4171336.35</v>
      </c>
      <c r="D70" s="210">
        <f>D19</f>
        <v>4171336.35</v>
      </c>
    </row>
    <row r="71" spans="1:4" x14ac:dyDescent="0.25">
      <c r="A71" s="44"/>
      <c r="B71" s="89"/>
      <c r="C71" s="89"/>
      <c r="D71" s="89"/>
    </row>
    <row r="72" spans="1:4" x14ac:dyDescent="0.25">
      <c r="A72" s="18" t="s">
        <v>228</v>
      </c>
      <c r="B72" s="14">
        <f>B63+B64-B68+B70</f>
        <v>0</v>
      </c>
      <c r="C72" s="207">
        <f>C63+C64-C68+C70</f>
        <v>20633519.919999998</v>
      </c>
      <c r="D72" s="207">
        <f>D63+D64-D68+D70</f>
        <v>20726091.309999999</v>
      </c>
    </row>
    <row r="73" spans="1:4" x14ac:dyDescent="0.25">
      <c r="A73" s="44"/>
      <c r="B73" s="89"/>
      <c r="C73" s="89"/>
      <c r="D73" s="89"/>
    </row>
    <row r="74" spans="1:4" x14ac:dyDescent="0.25">
      <c r="A74" s="18" t="s">
        <v>229</v>
      </c>
      <c r="B74" s="14">
        <f>B72-B64</f>
        <v>0</v>
      </c>
      <c r="C74" s="207">
        <f>C72-C64</f>
        <v>20633519.919999998</v>
      </c>
      <c r="D74" s="207">
        <f>D72-D64</f>
        <v>20726091.309999999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B1" zoomScale="75" zoomScaleNormal="75" workbookViewId="0">
      <selection activeCell="E15" sqref="E1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6" t="s">
        <v>230</v>
      </c>
      <c r="B1" s="157"/>
      <c r="C1" s="157"/>
      <c r="D1" s="157"/>
      <c r="E1" s="157"/>
      <c r="F1" s="157"/>
      <c r="G1" s="158"/>
    </row>
    <row r="2" spans="1:7" x14ac:dyDescent="0.25">
      <c r="A2" s="106" t="str">
        <f>'Formato 1'!A2</f>
        <v xml:space="preserve"> Municipio de Uriangato Gto.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30 de Junio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160" t="s">
        <v>232</v>
      </c>
      <c r="B6" s="162" t="s">
        <v>233</v>
      </c>
      <c r="C6" s="162"/>
      <c r="D6" s="162"/>
      <c r="E6" s="162"/>
      <c r="F6" s="162"/>
      <c r="G6" s="162" t="s">
        <v>234</v>
      </c>
    </row>
    <row r="7" spans="1:7" ht="30" x14ac:dyDescent="0.25">
      <c r="A7" s="161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62"/>
    </row>
    <row r="8" spans="1:7" x14ac:dyDescent="0.25">
      <c r="A8" s="26" t="s">
        <v>239</v>
      </c>
      <c r="B8" s="89"/>
      <c r="C8" s="89"/>
      <c r="D8" s="89"/>
      <c r="E8" s="89"/>
      <c r="F8" s="89"/>
      <c r="G8" s="89"/>
    </row>
    <row r="9" spans="1:7" x14ac:dyDescent="0.25">
      <c r="A9" s="57" t="s">
        <v>240</v>
      </c>
      <c r="B9" s="212">
        <v>28336268.559999999</v>
      </c>
      <c r="C9" s="212">
        <v>1100000</v>
      </c>
      <c r="D9" s="213">
        <f>B9+C9</f>
        <v>29436268.559999999</v>
      </c>
      <c r="E9" s="212">
        <v>26188303.789999999</v>
      </c>
      <c r="F9" s="212">
        <v>26188303.800000001</v>
      </c>
      <c r="G9" s="213">
        <f>F9-B9</f>
        <v>-2147964.7599999979</v>
      </c>
    </row>
    <row r="10" spans="1:7" x14ac:dyDescent="0.25">
      <c r="A10" s="57" t="s">
        <v>241</v>
      </c>
      <c r="B10" s="212">
        <v>0</v>
      </c>
      <c r="C10" s="212">
        <v>0</v>
      </c>
      <c r="D10" s="213">
        <f t="shared" ref="D10:D15" si="0">B10+C10</f>
        <v>0</v>
      </c>
      <c r="E10" s="212">
        <v>0</v>
      </c>
      <c r="F10" s="212">
        <v>0</v>
      </c>
      <c r="G10" s="213">
        <f t="shared" ref="G10:G15" si="1">F10-B10</f>
        <v>0</v>
      </c>
    </row>
    <row r="11" spans="1:7" x14ac:dyDescent="0.25">
      <c r="A11" s="57" t="s">
        <v>242</v>
      </c>
      <c r="B11" s="212">
        <v>710543.93</v>
      </c>
      <c r="C11" s="212">
        <v>-100000</v>
      </c>
      <c r="D11" s="213">
        <f t="shared" si="0"/>
        <v>610543.93000000005</v>
      </c>
      <c r="E11" s="212">
        <v>282908.90999999997</v>
      </c>
      <c r="F11" s="212">
        <v>282908.93</v>
      </c>
      <c r="G11" s="213">
        <f t="shared" si="1"/>
        <v>-427635.00000000006</v>
      </c>
    </row>
    <row r="12" spans="1:7" x14ac:dyDescent="0.25">
      <c r="A12" s="57" t="s">
        <v>243</v>
      </c>
      <c r="B12" s="212">
        <v>22347567.91</v>
      </c>
      <c r="C12" s="212">
        <v>257000</v>
      </c>
      <c r="D12" s="213">
        <f t="shared" si="0"/>
        <v>22604567.91</v>
      </c>
      <c r="E12" s="212">
        <v>13078211.390000001</v>
      </c>
      <c r="F12" s="212">
        <v>13069178.310000001</v>
      </c>
      <c r="G12" s="213">
        <f t="shared" si="1"/>
        <v>-9278389.5999999996</v>
      </c>
    </row>
    <row r="13" spans="1:7" x14ac:dyDescent="0.25">
      <c r="A13" s="57" t="s">
        <v>244</v>
      </c>
      <c r="B13" s="212">
        <v>2894751.41</v>
      </c>
      <c r="C13" s="212">
        <v>0</v>
      </c>
      <c r="D13" s="213">
        <f t="shared" si="0"/>
        <v>2894751.41</v>
      </c>
      <c r="E13" s="212">
        <v>1944810.36</v>
      </c>
      <c r="F13" s="212">
        <v>1944810.31</v>
      </c>
      <c r="G13" s="213">
        <f t="shared" si="1"/>
        <v>-949941.10000000009</v>
      </c>
    </row>
    <row r="14" spans="1:7" x14ac:dyDescent="0.25">
      <c r="A14" s="57" t="s">
        <v>245</v>
      </c>
      <c r="B14" s="212">
        <v>1781006.19</v>
      </c>
      <c r="C14" s="212">
        <v>100000</v>
      </c>
      <c r="D14" s="213">
        <f t="shared" si="0"/>
        <v>1881006.19</v>
      </c>
      <c r="E14" s="212">
        <v>1679474.81</v>
      </c>
      <c r="F14" s="212">
        <v>1679474.51</v>
      </c>
      <c r="G14" s="213">
        <f t="shared" si="1"/>
        <v>-101531.67999999993</v>
      </c>
    </row>
    <row r="15" spans="1:7" x14ac:dyDescent="0.25">
      <c r="A15" s="57" t="s">
        <v>246</v>
      </c>
      <c r="B15" s="212">
        <v>0</v>
      </c>
      <c r="C15" s="212">
        <v>0</v>
      </c>
      <c r="D15" s="213">
        <f t="shared" si="0"/>
        <v>0</v>
      </c>
      <c r="E15" s="212">
        <v>0</v>
      </c>
      <c r="F15" s="212">
        <v>0</v>
      </c>
      <c r="G15" s="213">
        <f t="shared" si="1"/>
        <v>0</v>
      </c>
    </row>
    <row r="16" spans="1:7" x14ac:dyDescent="0.25">
      <c r="A16" s="90" t="s">
        <v>247</v>
      </c>
      <c r="B16" s="118">
        <f t="shared" ref="B16:G16" si="2">SUM(B17:B27)</f>
        <v>143544395.42999998</v>
      </c>
      <c r="C16" s="118">
        <f t="shared" si="2"/>
        <v>10667915.49</v>
      </c>
      <c r="D16" s="118">
        <f t="shared" si="2"/>
        <v>154212310.92000002</v>
      </c>
      <c r="E16" s="118">
        <f t="shared" si="2"/>
        <v>83805285.720000014</v>
      </c>
      <c r="F16" s="118">
        <f t="shared" si="2"/>
        <v>83805285.720000014</v>
      </c>
      <c r="G16" s="118">
        <f t="shared" si="2"/>
        <v>-59739109.710000001</v>
      </c>
    </row>
    <row r="17" spans="1:7" x14ac:dyDescent="0.25">
      <c r="A17" s="76" t="s">
        <v>248</v>
      </c>
      <c r="B17" s="212">
        <v>83336451.680000007</v>
      </c>
      <c r="C17" s="212">
        <v>4772187.2</v>
      </c>
      <c r="D17" s="213">
        <f t="shared" ref="D17:D27" si="3">B17+C17</f>
        <v>88108638.88000001</v>
      </c>
      <c r="E17" s="212">
        <v>48928260.460000001</v>
      </c>
      <c r="F17" s="212">
        <v>48928260.460000001</v>
      </c>
      <c r="G17" s="213">
        <f t="shared" ref="G17:G27" si="4">F17-B17</f>
        <v>-34408191.220000006</v>
      </c>
    </row>
    <row r="18" spans="1:7" x14ac:dyDescent="0.25">
      <c r="A18" s="76" t="s">
        <v>249</v>
      </c>
      <c r="B18" s="212">
        <v>37394474.549999997</v>
      </c>
      <c r="C18" s="212">
        <v>3057684.78</v>
      </c>
      <c r="D18" s="213">
        <f t="shared" si="3"/>
        <v>40452159.329999998</v>
      </c>
      <c r="E18" s="212">
        <v>22830148.100000001</v>
      </c>
      <c r="F18" s="212">
        <v>22830148.100000001</v>
      </c>
      <c r="G18" s="213">
        <f t="shared" si="4"/>
        <v>-14564326.449999996</v>
      </c>
    </row>
    <row r="19" spans="1:7" x14ac:dyDescent="0.25">
      <c r="A19" s="76" t="s">
        <v>250</v>
      </c>
      <c r="B19" s="212">
        <v>8446706.0999999996</v>
      </c>
      <c r="C19" s="212">
        <v>-387897.98</v>
      </c>
      <c r="D19" s="213">
        <f t="shared" si="3"/>
        <v>8058808.1199999992</v>
      </c>
      <c r="E19" s="212">
        <v>4564613.9800000004</v>
      </c>
      <c r="F19" s="212">
        <v>4564613.9800000004</v>
      </c>
      <c r="G19" s="213">
        <f t="shared" si="4"/>
        <v>-3882092.1199999992</v>
      </c>
    </row>
    <row r="20" spans="1:7" x14ac:dyDescent="0.25">
      <c r="A20" s="76" t="s">
        <v>251</v>
      </c>
      <c r="B20" s="213">
        <v>0</v>
      </c>
      <c r="C20" s="213">
        <v>0</v>
      </c>
      <c r="D20" s="213">
        <f t="shared" si="3"/>
        <v>0</v>
      </c>
      <c r="E20" s="213">
        <v>0</v>
      </c>
      <c r="F20" s="213">
        <v>0</v>
      </c>
      <c r="G20" s="213">
        <f t="shared" si="4"/>
        <v>0</v>
      </c>
    </row>
    <row r="21" spans="1:7" x14ac:dyDescent="0.25">
      <c r="A21" s="76" t="s">
        <v>252</v>
      </c>
      <c r="B21" s="213">
        <v>0</v>
      </c>
      <c r="C21" s="213">
        <v>0</v>
      </c>
      <c r="D21" s="213">
        <f t="shared" si="3"/>
        <v>0</v>
      </c>
      <c r="E21" s="213">
        <v>0</v>
      </c>
      <c r="F21" s="213">
        <v>0</v>
      </c>
      <c r="G21" s="213">
        <f t="shared" si="4"/>
        <v>0</v>
      </c>
    </row>
    <row r="22" spans="1:7" x14ac:dyDescent="0.25">
      <c r="A22" s="76" t="s">
        <v>253</v>
      </c>
      <c r="B22" s="212">
        <v>3748548.07</v>
      </c>
      <c r="C22" s="212">
        <v>329261.75</v>
      </c>
      <c r="D22" s="213">
        <f t="shared" si="3"/>
        <v>4077809.82</v>
      </c>
      <c r="E22" s="212">
        <v>1895830.53</v>
      </c>
      <c r="F22" s="212">
        <v>1895830.53</v>
      </c>
      <c r="G22" s="213">
        <f t="shared" si="4"/>
        <v>-1852717.5399999998</v>
      </c>
    </row>
    <row r="23" spans="1:7" x14ac:dyDescent="0.25">
      <c r="A23" s="76" t="s">
        <v>254</v>
      </c>
      <c r="B23" s="213">
        <v>0</v>
      </c>
      <c r="C23" s="213">
        <v>0</v>
      </c>
      <c r="D23" s="213">
        <f t="shared" si="3"/>
        <v>0</v>
      </c>
      <c r="E23" s="213">
        <v>0</v>
      </c>
      <c r="F23" s="213">
        <v>0</v>
      </c>
      <c r="G23" s="213">
        <f t="shared" si="4"/>
        <v>0</v>
      </c>
    </row>
    <row r="24" spans="1:7" x14ac:dyDescent="0.25">
      <c r="A24" s="76" t="s">
        <v>255</v>
      </c>
      <c r="B24" s="213">
        <v>0</v>
      </c>
      <c r="C24" s="213">
        <v>0</v>
      </c>
      <c r="D24" s="213">
        <f t="shared" si="3"/>
        <v>0</v>
      </c>
      <c r="E24" s="213">
        <v>0</v>
      </c>
      <c r="F24" s="213">
        <v>0</v>
      </c>
      <c r="G24" s="213">
        <f t="shared" si="4"/>
        <v>0</v>
      </c>
    </row>
    <row r="25" spans="1:7" x14ac:dyDescent="0.25">
      <c r="A25" s="76" t="s">
        <v>256</v>
      </c>
      <c r="B25" s="212">
        <v>2134813.46</v>
      </c>
      <c r="C25" s="212">
        <v>-205083.65</v>
      </c>
      <c r="D25" s="213">
        <f t="shared" si="3"/>
        <v>1929729.81</v>
      </c>
      <c r="E25" s="212">
        <v>865261.65</v>
      </c>
      <c r="F25" s="212">
        <v>865261.65</v>
      </c>
      <c r="G25" s="213">
        <f t="shared" si="4"/>
        <v>-1269551.81</v>
      </c>
    </row>
    <row r="26" spans="1:7" x14ac:dyDescent="0.25">
      <c r="A26" s="76" t="s">
        <v>257</v>
      </c>
      <c r="B26" s="212">
        <v>8483401.5700000003</v>
      </c>
      <c r="C26" s="212">
        <v>3101763.39</v>
      </c>
      <c r="D26" s="213">
        <f t="shared" si="3"/>
        <v>11585164.960000001</v>
      </c>
      <c r="E26" s="212">
        <v>4721171</v>
      </c>
      <c r="F26" s="212">
        <v>4721171</v>
      </c>
      <c r="G26" s="213">
        <f t="shared" si="4"/>
        <v>-3762230.5700000003</v>
      </c>
    </row>
    <row r="27" spans="1:7" x14ac:dyDescent="0.25">
      <c r="A27" s="76" t="s">
        <v>258</v>
      </c>
      <c r="B27" s="212">
        <v>0</v>
      </c>
      <c r="C27" s="212">
        <v>0</v>
      </c>
      <c r="D27" s="213">
        <f t="shared" si="3"/>
        <v>0</v>
      </c>
      <c r="E27" s="212">
        <v>0</v>
      </c>
      <c r="F27" s="212">
        <v>0</v>
      </c>
      <c r="G27" s="213">
        <f t="shared" si="4"/>
        <v>0</v>
      </c>
    </row>
    <row r="28" spans="1:7" x14ac:dyDescent="0.25">
      <c r="A28" s="57" t="s">
        <v>259</v>
      </c>
      <c r="B28" s="118">
        <f t="shared" ref="B28:G28" si="5">SUM(B29:B33)</f>
        <v>2319651.8399999999</v>
      </c>
      <c r="C28" s="118">
        <f t="shared" si="5"/>
        <v>80302.87</v>
      </c>
      <c r="D28" s="118">
        <f t="shared" si="5"/>
        <v>2399954.71</v>
      </c>
      <c r="E28" s="118">
        <f t="shared" si="5"/>
        <v>1081255.3399999999</v>
      </c>
      <c r="F28" s="118">
        <f t="shared" si="5"/>
        <v>1081255.3399999999</v>
      </c>
      <c r="G28" s="118">
        <f t="shared" si="5"/>
        <v>-1238396.5</v>
      </c>
    </row>
    <row r="29" spans="1:7" x14ac:dyDescent="0.25">
      <c r="A29" s="76" t="s">
        <v>260</v>
      </c>
      <c r="B29" s="212">
        <v>4507.04</v>
      </c>
      <c r="C29" s="212">
        <v>0</v>
      </c>
      <c r="D29" s="213">
        <f t="shared" ref="D29:D33" si="6">B29+C29</f>
        <v>4507.04</v>
      </c>
      <c r="E29" s="212">
        <v>2734.99</v>
      </c>
      <c r="F29" s="212">
        <v>2734.99</v>
      </c>
      <c r="G29" s="213">
        <f t="shared" ref="G29:G34" si="7">F29-B29</f>
        <v>-1772.0500000000002</v>
      </c>
    </row>
    <row r="30" spans="1:7" x14ac:dyDescent="0.25">
      <c r="A30" s="76" t="s">
        <v>261</v>
      </c>
      <c r="B30" s="212">
        <v>204422.08</v>
      </c>
      <c r="C30" s="212">
        <v>23136.36</v>
      </c>
      <c r="D30" s="213">
        <f t="shared" si="6"/>
        <v>227558.44</v>
      </c>
      <c r="E30" s="212">
        <v>112946.34</v>
      </c>
      <c r="F30" s="212">
        <v>112946.34</v>
      </c>
      <c r="G30" s="213">
        <f t="shared" si="7"/>
        <v>-91475.739999999991</v>
      </c>
    </row>
    <row r="31" spans="1:7" x14ac:dyDescent="0.25">
      <c r="A31" s="76" t="s">
        <v>262</v>
      </c>
      <c r="B31" s="212">
        <v>1449455.11</v>
      </c>
      <c r="C31" s="212">
        <v>129517.11</v>
      </c>
      <c r="D31" s="213">
        <f t="shared" si="6"/>
        <v>1578972.2200000002</v>
      </c>
      <c r="E31" s="212">
        <v>695305.01</v>
      </c>
      <c r="F31" s="212">
        <v>695305.01</v>
      </c>
      <c r="G31" s="213">
        <f t="shared" si="7"/>
        <v>-754150.10000000009</v>
      </c>
    </row>
    <row r="32" spans="1:7" x14ac:dyDescent="0.25">
      <c r="A32" s="76" t="s">
        <v>263</v>
      </c>
      <c r="B32" s="213">
        <v>0</v>
      </c>
      <c r="C32" s="213">
        <v>0</v>
      </c>
      <c r="D32" s="213">
        <f t="shared" si="6"/>
        <v>0</v>
      </c>
      <c r="E32" s="213">
        <v>0</v>
      </c>
      <c r="F32" s="213">
        <v>0</v>
      </c>
      <c r="G32" s="213">
        <f t="shared" si="7"/>
        <v>0</v>
      </c>
    </row>
    <row r="33" spans="1:7" ht="14.45" customHeight="1" x14ac:dyDescent="0.25">
      <c r="A33" s="76" t="s">
        <v>264</v>
      </c>
      <c r="B33" s="212">
        <v>661267.61</v>
      </c>
      <c r="C33" s="212">
        <v>-72350.600000000006</v>
      </c>
      <c r="D33" s="213">
        <f t="shared" si="6"/>
        <v>588917.01</v>
      </c>
      <c r="E33" s="212">
        <v>270269</v>
      </c>
      <c r="F33" s="212">
        <v>270269</v>
      </c>
      <c r="G33" s="213">
        <f t="shared" si="7"/>
        <v>-390998.61</v>
      </c>
    </row>
    <row r="34" spans="1:7" ht="14.45" customHeight="1" x14ac:dyDescent="0.25">
      <c r="A34" s="57" t="s">
        <v>265</v>
      </c>
      <c r="B34" s="212">
        <v>372365.37</v>
      </c>
      <c r="C34" s="212">
        <v>8693662.0500000007</v>
      </c>
      <c r="D34" s="213">
        <f>B34+C34</f>
        <v>9066027.4199999999</v>
      </c>
      <c r="E34" s="212">
        <v>2094804.12</v>
      </c>
      <c r="F34" s="212">
        <v>2094804.12</v>
      </c>
      <c r="G34" s="213">
        <f t="shared" si="7"/>
        <v>1722438.75</v>
      </c>
    </row>
    <row r="35" spans="1:7" ht="14.45" customHeight="1" x14ac:dyDescent="0.25">
      <c r="A35" s="57" t="s">
        <v>266</v>
      </c>
      <c r="B35" s="46">
        <f t="shared" ref="B35:G35" si="8">B36</f>
        <v>0</v>
      </c>
      <c r="C35" s="46">
        <f t="shared" si="8"/>
        <v>0</v>
      </c>
      <c r="D35" s="46">
        <f t="shared" si="8"/>
        <v>0</v>
      </c>
      <c r="E35" s="46">
        <f t="shared" si="8"/>
        <v>0</v>
      </c>
      <c r="F35" s="46">
        <f t="shared" si="8"/>
        <v>0</v>
      </c>
      <c r="G35" s="46">
        <f t="shared" si="8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9">B38+B39</f>
        <v>0</v>
      </c>
      <c r="C37" s="46">
        <f t="shared" si="9"/>
        <v>0</v>
      </c>
      <c r="D37" s="46">
        <f t="shared" si="9"/>
        <v>0</v>
      </c>
      <c r="E37" s="46">
        <f t="shared" si="9"/>
        <v>0</v>
      </c>
      <c r="F37" s="46">
        <f t="shared" si="9"/>
        <v>0</v>
      </c>
      <c r="G37" s="46">
        <f t="shared" si="9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202">
        <f t="shared" ref="B41:G41" si="10">SUM(B9,B10,B11,B12,B13,B14,B15,B16,B28,B34,B35,B37)</f>
        <v>202306550.63999999</v>
      </c>
      <c r="C41" s="202">
        <f t="shared" si="10"/>
        <v>20798880.41</v>
      </c>
      <c r="D41" s="202">
        <f t="shared" si="10"/>
        <v>223105431.05000001</v>
      </c>
      <c r="E41" s="202">
        <f t="shared" si="10"/>
        <v>130155054.44000003</v>
      </c>
      <c r="F41" s="202">
        <f t="shared" si="10"/>
        <v>130146021.04000002</v>
      </c>
      <c r="G41" s="202">
        <f t="shared" si="10"/>
        <v>-72160529.599999994</v>
      </c>
    </row>
    <row r="42" spans="1:7" x14ac:dyDescent="0.25">
      <c r="A42" s="3" t="s">
        <v>272</v>
      </c>
      <c r="B42" s="91"/>
      <c r="C42" s="91"/>
      <c r="D42" s="91"/>
      <c r="E42" s="91"/>
      <c r="F42" s="91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118">
        <f t="shared" ref="B45:G45" si="11">SUM(B46:B53)</f>
        <v>76832757.549999997</v>
      </c>
      <c r="C45" s="118">
        <f t="shared" si="11"/>
        <v>6541671.6600000001</v>
      </c>
      <c r="D45" s="118">
        <f t="shared" si="11"/>
        <v>83374429.210000008</v>
      </c>
      <c r="E45" s="118">
        <f t="shared" si="11"/>
        <v>43929844.230000004</v>
      </c>
      <c r="F45" s="118">
        <f t="shared" si="11"/>
        <v>43929844.230000004</v>
      </c>
      <c r="G45" s="118">
        <f t="shared" si="11"/>
        <v>-32902913.32</v>
      </c>
    </row>
    <row r="46" spans="1:7" x14ac:dyDescent="0.25">
      <c r="A46" s="79" t="s">
        <v>275</v>
      </c>
      <c r="B46" s="213">
        <v>0</v>
      </c>
      <c r="C46" s="213">
        <v>0</v>
      </c>
      <c r="D46" s="213">
        <f>B46+C46</f>
        <v>0</v>
      </c>
      <c r="E46" s="213">
        <v>0</v>
      </c>
      <c r="F46" s="213">
        <v>0</v>
      </c>
      <c r="G46" s="213">
        <f>F46-B46</f>
        <v>0</v>
      </c>
    </row>
    <row r="47" spans="1:7" x14ac:dyDescent="0.25">
      <c r="A47" s="79" t="s">
        <v>276</v>
      </c>
      <c r="B47" s="213">
        <v>0</v>
      </c>
      <c r="C47" s="213">
        <v>0</v>
      </c>
      <c r="D47" s="213">
        <f t="shared" ref="D47:D53" si="12">B47+C47</f>
        <v>0</v>
      </c>
      <c r="E47" s="213">
        <v>0</v>
      </c>
      <c r="F47" s="213">
        <v>0</v>
      </c>
      <c r="G47" s="213">
        <f t="shared" ref="G47:G48" si="13">F47-B47</f>
        <v>0</v>
      </c>
    </row>
    <row r="48" spans="1:7" x14ac:dyDescent="0.25">
      <c r="A48" s="79" t="s">
        <v>277</v>
      </c>
      <c r="B48" s="212">
        <v>24346178.73</v>
      </c>
      <c r="C48" s="212">
        <v>-1254645.67</v>
      </c>
      <c r="D48" s="213">
        <f t="shared" si="12"/>
        <v>23091533.060000002</v>
      </c>
      <c r="E48" s="212">
        <v>13832321.109999999</v>
      </c>
      <c r="F48" s="212">
        <v>13832321.109999999</v>
      </c>
      <c r="G48" s="213">
        <f t="shared" si="13"/>
        <v>-10513857.620000001</v>
      </c>
    </row>
    <row r="49" spans="1:7" ht="30" x14ac:dyDescent="0.25">
      <c r="A49" s="79" t="s">
        <v>278</v>
      </c>
      <c r="B49" s="212">
        <v>52486578.82</v>
      </c>
      <c r="C49" s="212">
        <v>7796317.3300000001</v>
      </c>
      <c r="D49" s="213">
        <f t="shared" si="12"/>
        <v>60282896.149999999</v>
      </c>
      <c r="E49" s="212">
        <v>30097523.120000001</v>
      </c>
      <c r="F49" s="212">
        <v>30097523.120000001</v>
      </c>
      <c r="G49" s="213">
        <f>F49-B49</f>
        <v>-22389055.699999999</v>
      </c>
    </row>
    <row r="50" spans="1:7" x14ac:dyDescent="0.25">
      <c r="A50" s="79" t="s">
        <v>279</v>
      </c>
      <c r="B50" s="213">
        <v>0</v>
      </c>
      <c r="C50" s="213">
        <v>0</v>
      </c>
      <c r="D50" s="213">
        <f t="shared" si="12"/>
        <v>0</v>
      </c>
      <c r="E50" s="213">
        <v>0</v>
      </c>
      <c r="F50" s="213">
        <v>0</v>
      </c>
      <c r="G50" s="213">
        <f t="shared" ref="G50:G53" si="14">F50-B50</f>
        <v>0</v>
      </c>
    </row>
    <row r="51" spans="1:7" x14ac:dyDescent="0.25">
      <c r="A51" s="79" t="s">
        <v>280</v>
      </c>
      <c r="B51" s="213">
        <v>0</v>
      </c>
      <c r="C51" s="213">
        <v>0</v>
      </c>
      <c r="D51" s="213">
        <f t="shared" si="12"/>
        <v>0</v>
      </c>
      <c r="E51" s="213">
        <v>0</v>
      </c>
      <c r="F51" s="213">
        <v>0</v>
      </c>
      <c r="G51" s="213">
        <f t="shared" si="14"/>
        <v>0</v>
      </c>
    </row>
    <row r="52" spans="1:7" ht="30" x14ac:dyDescent="0.25">
      <c r="A52" s="80" t="s">
        <v>281</v>
      </c>
      <c r="B52" s="213">
        <v>0</v>
      </c>
      <c r="C52" s="213">
        <v>0</v>
      </c>
      <c r="D52" s="213">
        <f t="shared" si="12"/>
        <v>0</v>
      </c>
      <c r="E52" s="213">
        <v>0</v>
      </c>
      <c r="F52" s="213">
        <v>0</v>
      </c>
      <c r="G52" s="213">
        <f t="shared" si="14"/>
        <v>0</v>
      </c>
    </row>
    <row r="53" spans="1:7" x14ac:dyDescent="0.25">
      <c r="A53" s="76" t="s">
        <v>282</v>
      </c>
      <c r="B53" s="213">
        <v>0</v>
      </c>
      <c r="C53" s="213">
        <v>0</v>
      </c>
      <c r="D53" s="213">
        <f t="shared" si="12"/>
        <v>0</v>
      </c>
      <c r="E53" s="213">
        <v>0</v>
      </c>
      <c r="F53" s="213">
        <v>0</v>
      </c>
      <c r="G53" s="213">
        <f t="shared" si="14"/>
        <v>0</v>
      </c>
    </row>
    <row r="54" spans="1:7" x14ac:dyDescent="0.25">
      <c r="A54" s="57" t="s">
        <v>283</v>
      </c>
      <c r="B54" s="46">
        <f t="shared" ref="B54:G54" si="15">SUM(B55:B58)</f>
        <v>0</v>
      </c>
      <c r="C54" s="46">
        <f t="shared" si="15"/>
        <v>0</v>
      </c>
      <c r="D54" s="46">
        <f t="shared" si="15"/>
        <v>0</v>
      </c>
      <c r="E54" s="46">
        <f t="shared" si="15"/>
        <v>0</v>
      </c>
      <c r="F54" s="46">
        <f t="shared" si="15"/>
        <v>0</v>
      </c>
      <c r="G54" s="46">
        <f t="shared" si="15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6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6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6"/>
        <v>0</v>
      </c>
    </row>
    <row r="59" spans="1:7" x14ac:dyDescent="0.25">
      <c r="A59" s="57" t="s">
        <v>288</v>
      </c>
      <c r="B59" s="46">
        <f t="shared" ref="B59:G59" si="17">SUM(B60:B61)</f>
        <v>0</v>
      </c>
      <c r="C59" s="46">
        <f t="shared" si="17"/>
        <v>0</v>
      </c>
      <c r="D59" s="46">
        <f t="shared" si="17"/>
        <v>0</v>
      </c>
      <c r="E59" s="46">
        <f t="shared" si="17"/>
        <v>0</v>
      </c>
      <c r="F59" s="46">
        <f t="shared" si="17"/>
        <v>0</v>
      </c>
      <c r="G59" s="46">
        <f t="shared" si="17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8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8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8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202">
        <f t="shared" ref="B65:G65" si="19">B45+B54+B59+B62+B63</f>
        <v>76832757.549999997</v>
      </c>
      <c r="C65" s="202">
        <f t="shared" si="19"/>
        <v>6541671.6600000001</v>
      </c>
      <c r="D65" s="202">
        <f t="shared" si="19"/>
        <v>83374429.210000008</v>
      </c>
      <c r="E65" s="202">
        <f t="shared" si="19"/>
        <v>43929844.230000004</v>
      </c>
      <c r="F65" s="202">
        <f t="shared" si="19"/>
        <v>43929844.230000004</v>
      </c>
      <c r="G65" s="202">
        <f t="shared" si="19"/>
        <v>-32902913.32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20">B68</f>
        <v>0</v>
      </c>
      <c r="C67" s="4">
        <f t="shared" si="20"/>
        <v>0</v>
      </c>
      <c r="D67" s="4">
        <f t="shared" si="20"/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202">
        <f t="shared" ref="B70:G70" si="21">B41+B65+B67</f>
        <v>279139308.19</v>
      </c>
      <c r="C70" s="202">
        <f t="shared" si="21"/>
        <v>27340552.07</v>
      </c>
      <c r="D70" s="202">
        <f t="shared" si="21"/>
        <v>306479860.25999999</v>
      </c>
      <c r="E70" s="202">
        <f t="shared" si="21"/>
        <v>174084898.67000002</v>
      </c>
      <c r="F70" s="202">
        <f t="shared" si="21"/>
        <v>174075865.27000004</v>
      </c>
      <c r="G70" s="202">
        <f t="shared" si="21"/>
        <v>-105063442.91999999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22">B73+B74</f>
        <v>0</v>
      </c>
      <c r="C75" s="4">
        <f t="shared" si="22"/>
        <v>0</v>
      </c>
      <c r="D75" s="4">
        <f t="shared" si="22"/>
        <v>0</v>
      </c>
      <c r="E75" s="4">
        <f t="shared" si="22"/>
        <v>0</v>
      </c>
      <c r="F75" s="4">
        <f t="shared" si="22"/>
        <v>0</v>
      </c>
      <c r="G75" s="4">
        <f t="shared" si="22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35:F45 B60:F75 G60:G76 G55:G58 G38:G45 B54:F58" unlockedFormula="1"/>
    <ignoredError sqref="B28:F28 B59:F59" formulaRange="1" unlockedFormula="1"/>
    <ignoredError sqref="G59 G54 G16 G28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3" zoomScale="75" zoomScaleNormal="75" workbookViewId="0">
      <selection activeCell="B21" sqref="B2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5" t="s">
        <v>301</v>
      </c>
      <c r="B1" s="157"/>
      <c r="C1" s="157"/>
      <c r="D1" s="157"/>
      <c r="E1" s="157"/>
      <c r="F1" s="157"/>
      <c r="G1" s="158"/>
    </row>
    <row r="2" spans="1:7" x14ac:dyDescent="0.25">
      <c r="A2" s="121" t="str">
        <f>'Formato 1'!A2</f>
        <v xml:space="preserve"> Municipio de Uriangato Gto.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30 de Junio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163" t="s">
        <v>6</v>
      </c>
      <c r="B7" s="163" t="s">
        <v>304</v>
      </c>
      <c r="C7" s="163"/>
      <c r="D7" s="163"/>
      <c r="E7" s="163"/>
      <c r="F7" s="163"/>
      <c r="G7" s="164" t="s">
        <v>305</v>
      </c>
    </row>
    <row r="8" spans="1:7" ht="30" x14ac:dyDescent="0.25">
      <c r="A8" s="163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63"/>
    </row>
    <row r="9" spans="1:7" x14ac:dyDescent="0.25">
      <c r="A9" s="27" t="s">
        <v>310</v>
      </c>
      <c r="B9" s="216">
        <f t="shared" ref="B9:G9" si="0">SUM(B10,B18,B28,B38,B48,B58,B62,B71,B75)</f>
        <v>202006550.63999999</v>
      </c>
      <c r="C9" s="216">
        <f t="shared" si="0"/>
        <v>39433939.579999998</v>
      </c>
      <c r="D9" s="216">
        <f t="shared" si="0"/>
        <v>241440490.22000003</v>
      </c>
      <c r="E9" s="216">
        <f t="shared" si="0"/>
        <v>75794322.120000005</v>
      </c>
      <c r="F9" s="216">
        <f t="shared" si="0"/>
        <v>74595123.590000004</v>
      </c>
      <c r="G9" s="216">
        <f t="shared" si="0"/>
        <v>165646168.09999999</v>
      </c>
    </row>
    <row r="10" spans="1:7" x14ac:dyDescent="0.25">
      <c r="A10" s="83" t="s">
        <v>311</v>
      </c>
      <c r="B10" s="216">
        <f t="shared" ref="B10:G10" si="1">SUM(B11:B17)</f>
        <v>91044878.579999998</v>
      </c>
      <c r="C10" s="216">
        <f t="shared" si="1"/>
        <v>-664503.65999999992</v>
      </c>
      <c r="D10" s="216">
        <f t="shared" si="1"/>
        <v>90380374.920000002</v>
      </c>
      <c r="E10" s="216">
        <f t="shared" si="1"/>
        <v>34279800.57</v>
      </c>
      <c r="F10" s="216">
        <f t="shared" si="1"/>
        <v>34279800.57</v>
      </c>
      <c r="G10" s="216">
        <f t="shared" si="1"/>
        <v>56100574.350000001</v>
      </c>
    </row>
    <row r="11" spans="1:7" x14ac:dyDescent="0.25">
      <c r="A11" s="84" t="s">
        <v>312</v>
      </c>
      <c r="B11" s="214">
        <v>64893251.869999997</v>
      </c>
      <c r="C11" s="214">
        <v>688935.56</v>
      </c>
      <c r="D11" s="215">
        <f>B11+C11</f>
        <v>65582187.43</v>
      </c>
      <c r="E11" s="214">
        <v>28988682.379999999</v>
      </c>
      <c r="F11" s="214">
        <v>28988682.379999999</v>
      </c>
      <c r="G11" s="215">
        <f>D11-E11</f>
        <v>36593505.049999997</v>
      </c>
    </row>
    <row r="12" spans="1:7" x14ac:dyDescent="0.25">
      <c r="A12" s="84" t="s">
        <v>313</v>
      </c>
      <c r="B12" s="214">
        <v>608400</v>
      </c>
      <c r="C12" s="214">
        <v>0</v>
      </c>
      <c r="D12" s="215">
        <f t="shared" ref="D12:D17" si="2">B12+C12</f>
        <v>608400</v>
      </c>
      <c r="E12" s="214">
        <v>3345.6</v>
      </c>
      <c r="F12" s="214">
        <v>3345.6</v>
      </c>
      <c r="G12" s="215">
        <f t="shared" ref="G12:G17" si="3">D12-E12</f>
        <v>605054.4</v>
      </c>
    </row>
    <row r="13" spans="1:7" x14ac:dyDescent="0.25">
      <c r="A13" s="84" t="s">
        <v>314</v>
      </c>
      <c r="B13" s="214">
        <v>13009146.24</v>
      </c>
      <c r="C13" s="214">
        <v>-1096903.03</v>
      </c>
      <c r="D13" s="215">
        <f t="shared" si="2"/>
        <v>11912243.210000001</v>
      </c>
      <c r="E13" s="214">
        <v>1585411.9</v>
      </c>
      <c r="F13" s="214">
        <v>1585411.9</v>
      </c>
      <c r="G13" s="215">
        <f t="shared" si="3"/>
        <v>10326831.310000001</v>
      </c>
    </row>
    <row r="14" spans="1:7" x14ac:dyDescent="0.25">
      <c r="A14" s="84" t="s">
        <v>315</v>
      </c>
      <c r="B14" s="215">
        <v>0</v>
      </c>
      <c r="C14" s="215">
        <v>0</v>
      </c>
      <c r="D14" s="215">
        <f t="shared" si="2"/>
        <v>0</v>
      </c>
      <c r="E14" s="215">
        <v>0</v>
      </c>
      <c r="F14" s="215">
        <v>0</v>
      </c>
      <c r="G14" s="215">
        <f t="shared" si="3"/>
        <v>0</v>
      </c>
    </row>
    <row r="15" spans="1:7" x14ac:dyDescent="0.25">
      <c r="A15" s="84" t="s">
        <v>316</v>
      </c>
      <c r="B15" s="214">
        <v>10934080.470000001</v>
      </c>
      <c r="C15" s="214">
        <v>93537.54</v>
      </c>
      <c r="D15" s="215">
        <f t="shared" si="2"/>
        <v>11027618.01</v>
      </c>
      <c r="E15" s="214">
        <v>3702360.69</v>
      </c>
      <c r="F15" s="214">
        <v>3702360.69</v>
      </c>
      <c r="G15" s="215">
        <f t="shared" si="3"/>
        <v>7325257.3200000003</v>
      </c>
    </row>
    <row r="16" spans="1:7" x14ac:dyDescent="0.25">
      <c r="A16" s="84" t="s">
        <v>317</v>
      </c>
      <c r="B16" s="214">
        <v>1600000</v>
      </c>
      <c r="C16" s="214">
        <v>-350073.73</v>
      </c>
      <c r="D16" s="215">
        <f t="shared" si="2"/>
        <v>1249926.27</v>
      </c>
      <c r="E16" s="214">
        <v>0</v>
      </c>
      <c r="F16" s="214">
        <v>0</v>
      </c>
      <c r="G16" s="215">
        <f t="shared" si="3"/>
        <v>1249926.27</v>
      </c>
    </row>
    <row r="17" spans="1:7" x14ac:dyDescent="0.25">
      <c r="A17" s="84" t="s">
        <v>318</v>
      </c>
      <c r="B17" s="215">
        <v>0</v>
      </c>
      <c r="C17" s="215">
        <v>0</v>
      </c>
      <c r="D17" s="215">
        <f t="shared" si="2"/>
        <v>0</v>
      </c>
      <c r="E17" s="215">
        <v>0</v>
      </c>
      <c r="F17" s="215">
        <v>0</v>
      </c>
      <c r="G17" s="215">
        <f t="shared" si="3"/>
        <v>0</v>
      </c>
    </row>
    <row r="18" spans="1:7" x14ac:dyDescent="0.25">
      <c r="A18" s="83" t="s">
        <v>319</v>
      </c>
      <c r="B18" s="218">
        <f t="shared" ref="B18:G18" si="4">SUM(B19:B27)</f>
        <v>22064639.550000001</v>
      </c>
      <c r="C18" s="218">
        <f t="shared" si="4"/>
        <v>372282.18</v>
      </c>
      <c r="D18" s="218">
        <f t="shared" si="4"/>
        <v>22436921.73</v>
      </c>
      <c r="E18" s="218">
        <f t="shared" si="4"/>
        <v>6248028.0599999996</v>
      </c>
      <c r="F18" s="218">
        <f t="shared" si="4"/>
        <v>5988436.2699999996</v>
      </c>
      <c r="G18" s="218">
        <f t="shared" si="4"/>
        <v>16188893.670000002</v>
      </c>
    </row>
    <row r="19" spans="1:7" x14ac:dyDescent="0.25">
      <c r="A19" s="84" t="s">
        <v>320</v>
      </c>
      <c r="B19" s="214">
        <v>1894497.1</v>
      </c>
      <c r="C19" s="214">
        <v>-5800</v>
      </c>
      <c r="D19" s="215">
        <f t="shared" ref="D19:D27" si="5">B19+C19</f>
        <v>1888697.1</v>
      </c>
      <c r="E19" s="214">
        <v>585184.81000000006</v>
      </c>
      <c r="F19" s="214">
        <v>564776.73</v>
      </c>
      <c r="G19" s="215">
        <f t="shared" ref="G19:G27" si="6">D19-E19</f>
        <v>1303512.29</v>
      </c>
    </row>
    <row r="20" spans="1:7" x14ac:dyDescent="0.25">
      <c r="A20" s="84" t="s">
        <v>321</v>
      </c>
      <c r="B20" s="214">
        <v>801641.76</v>
      </c>
      <c r="C20" s="214">
        <v>-19000</v>
      </c>
      <c r="D20" s="215">
        <f t="shared" si="5"/>
        <v>782641.76</v>
      </c>
      <c r="E20" s="214">
        <v>239133.72</v>
      </c>
      <c r="F20" s="214">
        <v>228007.62</v>
      </c>
      <c r="G20" s="215">
        <f t="shared" si="6"/>
        <v>543508.04</v>
      </c>
    </row>
    <row r="21" spans="1:7" x14ac:dyDescent="0.25">
      <c r="A21" s="84" t="s">
        <v>322</v>
      </c>
      <c r="B21" s="215">
        <v>0</v>
      </c>
      <c r="C21" s="215">
        <v>0</v>
      </c>
      <c r="D21" s="215">
        <f t="shared" si="5"/>
        <v>0</v>
      </c>
      <c r="E21" s="215">
        <v>0</v>
      </c>
      <c r="F21" s="215">
        <v>0</v>
      </c>
      <c r="G21" s="215">
        <f t="shared" si="6"/>
        <v>0</v>
      </c>
    </row>
    <row r="22" spans="1:7" x14ac:dyDescent="0.25">
      <c r="A22" s="84" t="s">
        <v>323</v>
      </c>
      <c r="B22" s="214">
        <v>6059168.7000000002</v>
      </c>
      <c r="C22" s="214">
        <v>1563999.76</v>
      </c>
      <c r="D22" s="215">
        <f t="shared" si="5"/>
        <v>7623168.46</v>
      </c>
      <c r="E22" s="214">
        <v>1805489.6</v>
      </c>
      <c r="F22" s="214">
        <v>1800164.6</v>
      </c>
      <c r="G22" s="215">
        <f t="shared" si="6"/>
        <v>5817678.8599999994</v>
      </c>
    </row>
    <row r="23" spans="1:7" x14ac:dyDescent="0.25">
      <c r="A23" s="84" t="s">
        <v>324</v>
      </c>
      <c r="B23" s="214">
        <v>3287640.06</v>
      </c>
      <c r="C23" s="214">
        <v>-1184800.46</v>
      </c>
      <c r="D23" s="215">
        <f t="shared" si="5"/>
        <v>2102839.6</v>
      </c>
      <c r="E23" s="214">
        <v>188972.06</v>
      </c>
      <c r="F23" s="214">
        <v>188972.06</v>
      </c>
      <c r="G23" s="215">
        <f t="shared" si="6"/>
        <v>1913867.54</v>
      </c>
    </row>
    <row r="24" spans="1:7" x14ac:dyDescent="0.25">
      <c r="A24" s="84" t="s">
        <v>325</v>
      </c>
      <c r="B24" s="214">
        <v>5961472.1200000001</v>
      </c>
      <c r="C24" s="214">
        <v>-13525.34</v>
      </c>
      <c r="D24" s="215">
        <f t="shared" si="5"/>
        <v>5947946.7800000003</v>
      </c>
      <c r="E24" s="214">
        <v>2809468.27</v>
      </c>
      <c r="F24" s="214">
        <v>2609306.66</v>
      </c>
      <c r="G24" s="215">
        <f t="shared" si="6"/>
        <v>3138478.5100000002</v>
      </c>
    </row>
    <row r="25" spans="1:7" x14ac:dyDescent="0.25">
      <c r="A25" s="84" t="s">
        <v>326</v>
      </c>
      <c r="B25" s="214">
        <v>1541200</v>
      </c>
      <c r="C25" s="214">
        <v>32000</v>
      </c>
      <c r="D25" s="215">
        <f t="shared" si="5"/>
        <v>1573200</v>
      </c>
      <c r="E25" s="214">
        <v>78708.100000000006</v>
      </c>
      <c r="F25" s="214">
        <v>78708.100000000006</v>
      </c>
      <c r="G25" s="215">
        <f t="shared" si="6"/>
        <v>1494491.9</v>
      </c>
    </row>
    <row r="26" spans="1:7" x14ac:dyDescent="0.25">
      <c r="A26" s="84" t="s">
        <v>327</v>
      </c>
      <c r="B26" s="214">
        <v>120000</v>
      </c>
      <c r="C26" s="214">
        <v>0</v>
      </c>
      <c r="D26" s="215">
        <f t="shared" si="5"/>
        <v>120000</v>
      </c>
      <c r="E26" s="214">
        <v>24186</v>
      </c>
      <c r="F26" s="214">
        <v>24186</v>
      </c>
      <c r="G26" s="215">
        <f t="shared" si="6"/>
        <v>95814</v>
      </c>
    </row>
    <row r="27" spans="1:7" x14ac:dyDescent="0.25">
      <c r="A27" s="84" t="s">
        <v>328</v>
      </c>
      <c r="B27" s="214">
        <v>2399019.81</v>
      </c>
      <c r="C27" s="214">
        <v>-591.78</v>
      </c>
      <c r="D27" s="215">
        <f t="shared" si="5"/>
        <v>2398428.0300000003</v>
      </c>
      <c r="E27" s="214">
        <v>516885.5</v>
      </c>
      <c r="F27" s="214">
        <v>494314.5</v>
      </c>
      <c r="G27" s="215">
        <f t="shared" si="6"/>
        <v>1881542.5300000003</v>
      </c>
    </row>
    <row r="28" spans="1:7" x14ac:dyDescent="0.25">
      <c r="A28" s="83" t="s">
        <v>329</v>
      </c>
      <c r="B28" s="218">
        <f t="shared" ref="B28:G28" si="7">SUM(B29:B37)</f>
        <v>47199204.720000006</v>
      </c>
      <c r="C28" s="218">
        <f t="shared" si="7"/>
        <v>7848865.9799999995</v>
      </c>
      <c r="D28" s="218">
        <f t="shared" si="7"/>
        <v>55048070.700000003</v>
      </c>
      <c r="E28" s="218">
        <f t="shared" si="7"/>
        <v>18536492.850000001</v>
      </c>
      <c r="F28" s="218">
        <f t="shared" si="7"/>
        <v>18284786.109999999</v>
      </c>
      <c r="G28" s="218">
        <f t="shared" si="7"/>
        <v>36511577.850000001</v>
      </c>
    </row>
    <row r="29" spans="1:7" x14ac:dyDescent="0.25">
      <c r="A29" s="84" t="s">
        <v>330</v>
      </c>
      <c r="B29" s="214">
        <v>12351517.210000001</v>
      </c>
      <c r="C29" s="214">
        <v>196500</v>
      </c>
      <c r="D29" s="215">
        <f t="shared" ref="D29:D37" si="8">B29+C29</f>
        <v>12548017.210000001</v>
      </c>
      <c r="E29" s="214">
        <v>5525319.2599999998</v>
      </c>
      <c r="F29" s="214">
        <v>5525319.2599999998</v>
      </c>
      <c r="G29" s="215">
        <f t="shared" ref="G29:G37" si="9">D29-E29</f>
        <v>7022697.9500000011</v>
      </c>
    </row>
    <row r="30" spans="1:7" x14ac:dyDescent="0.25">
      <c r="A30" s="84" t="s">
        <v>331</v>
      </c>
      <c r="B30" s="214">
        <v>1196135</v>
      </c>
      <c r="C30" s="214">
        <v>290000</v>
      </c>
      <c r="D30" s="215">
        <f t="shared" si="8"/>
        <v>1486135</v>
      </c>
      <c r="E30" s="214">
        <v>231313.07</v>
      </c>
      <c r="F30" s="214">
        <v>231313.07</v>
      </c>
      <c r="G30" s="215">
        <f t="shared" si="9"/>
        <v>1254821.93</v>
      </c>
    </row>
    <row r="31" spans="1:7" x14ac:dyDescent="0.25">
      <c r="A31" s="84" t="s">
        <v>332</v>
      </c>
      <c r="B31" s="214">
        <v>5456901.9900000002</v>
      </c>
      <c r="C31" s="214">
        <v>-1214333.3</v>
      </c>
      <c r="D31" s="215">
        <f t="shared" si="8"/>
        <v>4242568.6900000004</v>
      </c>
      <c r="E31" s="214">
        <v>292771.39</v>
      </c>
      <c r="F31" s="214">
        <v>270833.46999999997</v>
      </c>
      <c r="G31" s="215">
        <f t="shared" si="9"/>
        <v>3949797.3000000003</v>
      </c>
    </row>
    <row r="32" spans="1:7" x14ac:dyDescent="0.25">
      <c r="A32" s="84" t="s">
        <v>333</v>
      </c>
      <c r="B32" s="214">
        <v>1842666.7</v>
      </c>
      <c r="C32" s="214">
        <v>140000</v>
      </c>
      <c r="D32" s="215">
        <f t="shared" si="8"/>
        <v>1982666.7</v>
      </c>
      <c r="E32" s="214">
        <v>1772639.83</v>
      </c>
      <c r="F32" s="214">
        <v>1772639.83</v>
      </c>
      <c r="G32" s="215">
        <f t="shared" si="9"/>
        <v>210026.86999999988</v>
      </c>
    </row>
    <row r="33" spans="1:7" ht="14.45" customHeight="1" x14ac:dyDescent="0.25">
      <c r="A33" s="84" t="s">
        <v>334</v>
      </c>
      <c r="B33" s="214">
        <v>4910684.1399999997</v>
      </c>
      <c r="C33" s="214">
        <v>-297199.26</v>
      </c>
      <c r="D33" s="215">
        <f t="shared" si="8"/>
        <v>4613484.88</v>
      </c>
      <c r="E33" s="214">
        <v>998945.21</v>
      </c>
      <c r="F33" s="214">
        <v>984700.21</v>
      </c>
      <c r="G33" s="215">
        <f t="shared" si="9"/>
        <v>3614539.67</v>
      </c>
    </row>
    <row r="34" spans="1:7" ht="14.45" customHeight="1" x14ac:dyDescent="0.25">
      <c r="A34" s="84" t="s">
        <v>335</v>
      </c>
      <c r="B34" s="214">
        <v>1531967.12</v>
      </c>
      <c r="C34" s="214">
        <v>0</v>
      </c>
      <c r="D34" s="215">
        <f t="shared" si="8"/>
        <v>1531967.12</v>
      </c>
      <c r="E34" s="214">
        <v>156721.22</v>
      </c>
      <c r="F34" s="214">
        <v>156721.22</v>
      </c>
      <c r="G34" s="215">
        <f t="shared" si="9"/>
        <v>1375245.9000000001</v>
      </c>
    </row>
    <row r="35" spans="1:7" ht="14.45" customHeight="1" x14ac:dyDescent="0.25">
      <c r="A35" s="84" t="s">
        <v>336</v>
      </c>
      <c r="B35" s="214">
        <v>1751306.11</v>
      </c>
      <c r="C35" s="214">
        <v>-9500</v>
      </c>
      <c r="D35" s="215">
        <f t="shared" si="8"/>
        <v>1741806.11</v>
      </c>
      <c r="E35" s="214">
        <v>39434.879999999997</v>
      </c>
      <c r="F35" s="214">
        <v>39434.879999999997</v>
      </c>
      <c r="G35" s="215">
        <f t="shared" si="9"/>
        <v>1702371.2300000002</v>
      </c>
    </row>
    <row r="36" spans="1:7" ht="14.45" customHeight="1" x14ac:dyDescent="0.25">
      <c r="A36" s="84" t="s">
        <v>337</v>
      </c>
      <c r="B36" s="214">
        <v>13728579.16</v>
      </c>
      <c r="C36" s="214">
        <v>6535108.0800000001</v>
      </c>
      <c r="D36" s="215">
        <f t="shared" si="8"/>
        <v>20263687.240000002</v>
      </c>
      <c r="E36" s="214">
        <v>8046307.1699999999</v>
      </c>
      <c r="F36" s="214">
        <v>8046307.1699999999</v>
      </c>
      <c r="G36" s="215">
        <f t="shared" si="9"/>
        <v>12217380.070000002</v>
      </c>
    </row>
    <row r="37" spans="1:7" ht="14.45" customHeight="1" x14ac:dyDescent="0.25">
      <c r="A37" s="84" t="s">
        <v>338</v>
      </c>
      <c r="B37" s="214">
        <v>4429447.29</v>
      </c>
      <c r="C37" s="214">
        <v>2208290.46</v>
      </c>
      <c r="D37" s="215">
        <f t="shared" si="8"/>
        <v>6637737.75</v>
      </c>
      <c r="E37" s="214">
        <v>1473040.82</v>
      </c>
      <c r="F37" s="214">
        <v>1257517</v>
      </c>
      <c r="G37" s="215">
        <f t="shared" si="9"/>
        <v>5164696.93</v>
      </c>
    </row>
    <row r="38" spans="1:7" x14ac:dyDescent="0.25">
      <c r="A38" s="83" t="s">
        <v>339</v>
      </c>
      <c r="B38" s="218">
        <f t="shared" ref="B38:G38" si="10">SUM(B39:B47)</f>
        <v>37795745.269999996</v>
      </c>
      <c r="C38" s="218">
        <f t="shared" si="10"/>
        <v>9708514.0700000022</v>
      </c>
      <c r="D38" s="218">
        <f t="shared" si="10"/>
        <v>47504259.340000004</v>
      </c>
      <c r="E38" s="218">
        <f t="shared" si="10"/>
        <v>16423170.239999998</v>
      </c>
      <c r="F38" s="218">
        <f t="shared" si="10"/>
        <v>15735270.239999998</v>
      </c>
      <c r="G38" s="218">
        <f t="shared" si="10"/>
        <v>31081089.100000001</v>
      </c>
    </row>
    <row r="39" spans="1:7" x14ac:dyDescent="0.25">
      <c r="A39" s="84" t="s">
        <v>340</v>
      </c>
      <c r="B39" s="214">
        <v>19054262</v>
      </c>
      <c r="C39" s="214">
        <v>906814.63</v>
      </c>
      <c r="D39" s="215">
        <f t="shared" ref="D39:D47" si="11">B39+C39</f>
        <v>19961076.629999999</v>
      </c>
      <c r="E39" s="214">
        <v>10028920.439999999</v>
      </c>
      <c r="F39" s="214">
        <v>10028920.439999999</v>
      </c>
      <c r="G39" s="215">
        <f t="shared" ref="G39:G47" si="12">D39-E39</f>
        <v>9932156.1899999995</v>
      </c>
    </row>
    <row r="40" spans="1:7" x14ac:dyDescent="0.25">
      <c r="A40" s="84" t="s">
        <v>341</v>
      </c>
      <c r="B40" s="215">
        <v>0</v>
      </c>
      <c r="C40" s="215">
        <v>0</v>
      </c>
      <c r="D40" s="215">
        <f t="shared" si="11"/>
        <v>0</v>
      </c>
      <c r="E40" s="215">
        <v>0</v>
      </c>
      <c r="F40" s="215">
        <v>0</v>
      </c>
      <c r="G40" s="215">
        <f t="shared" si="12"/>
        <v>0</v>
      </c>
    </row>
    <row r="41" spans="1:7" x14ac:dyDescent="0.25">
      <c r="A41" s="84" t="s">
        <v>342</v>
      </c>
      <c r="B41" s="214">
        <v>1085659.5900000001</v>
      </c>
      <c r="C41" s="214">
        <v>0</v>
      </c>
      <c r="D41" s="215">
        <f t="shared" si="11"/>
        <v>1085659.5900000001</v>
      </c>
      <c r="E41" s="214">
        <v>0</v>
      </c>
      <c r="F41" s="214">
        <v>0</v>
      </c>
      <c r="G41" s="215">
        <f t="shared" si="12"/>
        <v>1085659.5900000001</v>
      </c>
    </row>
    <row r="42" spans="1:7" x14ac:dyDescent="0.25">
      <c r="A42" s="84" t="s">
        <v>343</v>
      </c>
      <c r="B42" s="214">
        <v>12113451.1</v>
      </c>
      <c r="C42" s="214">
        <v>8490048.3900000006</v>
      </c>
      <c r="D42" s="215">
        <f t="shared" si="11"/>
        <v>20603499.490000002</v>
      </c>
      <c r="E42" s="214">
        <v>3562874.96</v>
      </c>
      <c r="F42" s="214">
        <v>2874974.96</v>
      </c>
      <c r="G42" s="215">
        <f t="shared" si="12"/>
        <v>17040624.530000001</v>
      </c>
    </row>
    <row r="43" spans="1:7" x14ac:dyDescent="0.25">
      <c r="A43" s="84" t="s">
        <v>344</v>
      </c>
      <c r="B43" s="214">
        <v>5542372.5800000001</v>
      </c>
      <c r="C43" s="214">
        <v>311651.05</v>
      </c>
      <c r="D43" s="215">
        <f t="shared" si="11"/>
        <v>5854023.6299999999</v>
      </c>
      <c r="E43" s="214">
        <v>2831374.84</v>
      </c>
      <c r="F43" s="214">
        <v>2831374.84</v>
      </c>
      <c r="G43" s="215">
        <f t="shared" si="12"/>
        <v>3022648.79</v>
      </c>
    </row>
    <row r="44" spans="1:7" x14ac:dyDescent="0.25">
      <c r="A44" s="84" t="s">
        <v>345</v>
      </c>
      <c r="B44" s="215">
        <v>0</v>
      </c>
      <c r="C44" s="215">
        <v>0</v>
      </c>
      <c r="D44" s="215">
        <f t="shared" si="11"/>
        <v>0</v>
      </c>
      <c r="E44" s="215">
        <v>0</v>
      </c>
      <c r="F44" s="215">
        <v>0</v>
      </c>
      <c r="G44" s="215">
        <f t="shared" si="12"/>
        <v>0</v>
      </c>
    </row>
    <row r="45" spans="1:7" x14ac:dyDescent="0.25">
      <c r="A45" s="84" t="s">
        <v>346</v>
      </c>
      <c r="B45" s="215">
        <v>0</v>
      </c>
      <c r="C45" s="215">
        <v>0</v>
      </c>
      <c r="D45" s="215">
        <f t="shared" si="11"/>
        <v>0</v>
      </c>
      <c r="E45" s="215">
        <v>0</v>
      </c>
      <c r="F45" s="215">
        <v>0</v>
      </c>
      <c r="G45" s="215">
        <f t="shared" si="12"/>
        <v>0</v>
      </c>
    </row>
    <row r="46" spans="1:7" x14ac:dyDescent="0.25">
      <c r="A46" s="84" t="s">
        <v>347</v>
      </c>
      <c r="B46" s="215">
        <v>0</v>
      </c>
      <c r="C46" s="215">
        <v>0</v>
      </c>
      <c r="D46" s="215">
        <f t="shared" si="11"/>
        <v>0</v>
      </c>
      <c r="E46" s="215">
        <v>0</v>
      </c>
      <c r="F46" s="215">
        <v>0</v>
      </c>
      <c r="G46" s="215">
        <f t="shared" si="12"/>
        <v>0</v>
      </c>
    </row>
    <row r="47" spans="1:7" x14ac:dyDescent="0.25">
      <c r="A47" s="84" t="s">
        <v>348</v>
      </c>
      <c r="B47" s="215">
        <v>0</v>
      </c>
      <c r="C47" s="215">
        <v>0</v>
      </c>
      <c r="D47" s="215">
        <f t="shared" si="11"/>
        <v>0</v>
      </c>
      <c r="E47" s="215">
        <v>0</v>
      </c>
      <c r="F47" s="215">
        <v>0</v>
      </c>
      <c r="G47" s="215">
        <f t="shared" si="12"/>
        <v>0</v>
      </c>
    </row>
    <row r="48" spans="1:7" x14ac:dyDescent="0.25">
      <c r="A48" s="83" t="s">
        <v>349</v>
      </c>
      <c r="B48" s="218">
        <f t="shared" ref="B48:G48" si="13">SUM(B49:B57)</f>
        <v>2191489.88</v>
      </c>
      <c r="C48" s="218">
        <f t="shared" si="13"/>
        <v>146820</v>
      </c>
      <c r="D48" s="218">
        <f t="shared" si="13"/>
        <v>2338309.88</v>
      </c>
      <c r="E48" s="218">
        <f t="shared" si="13"/>
        <v>306830.40000000002</v>
      </c>
      <c r="F48" s="218">
        <f t="shared" si="13"/>
        <v>306830.40000000002</v>
      </c>
      <c r="G48" s="218">
        <f t="shared" si="13"/>
        <v>2031479.48</v>
      </c>
    </row>
    <row r="49" spans="1:7" x14ac:dyDescent="0.25">
      <c r="A49" s="84" t="s">
        <v>350</v>
      </c>
      <c r="B49" s="214">
        <v>1249489.8799999999</v>
      </c>
      <c r="C49" s="214">
        <v>137820</v>
      </c>
      <c r="D49" s="215">
        <f t="shared" ref="D49:D57" si="14">B49+C49</f>
        <v>1387309.88</v>
      </c>
      <c r="E49" s="214">
        <v>218038.01</v>
      </c>
      <c r="F49" s="214">
        <v>218038.01</v>
      </c>
      <c r="G49" s="215">
        <f t="shared" ref="G49:G57" si="15">D49-E49</f>
        <v>1169271.8699999999</v>
      </c>
    </row>
    <row r="50" spans="1:7" x14ac:dyDescent="0.25">
      <c r="A50" s="84" t="s">
        <v>351</v>
      </c>
      <c r="B50" s="214">
        <v>20000</v>
      </c>
      <c r="C50" s="214">
        <v>9000</v>
      </c>
      <c r="D50" s="215">
        <f t="shared" si="14"/>
        <v>29000</v>
      </c>
      <c r="E50" s="214">
        <v>0</v>
      </c>
      <c r="F50" s="214">
        <v>0</v>
      </c>
      <c r="G50" s="215">
        <f t="shared" si="15"/>
        <v>29000</v>
      </c>
    </row>
    <row r="51" spans="1:7" x14ac:dyDescent="0.25">
      <c r="A51" s="84" t="s">
        <v>352</v>
      </c>
      <c r="B51" s="214">
        <v>50000</v>
      </c>
      <c r="C51" s="214">
        <v>0</v>
      </c>
      <c r="D51" s="215">
        <f t="shared" si="14"/>
        <v>50000</v>
      </c>
      <c r="E51" s="214">
        <v>0</v>
      </c>
      <c r="F51" s="214">
        <v>0</v>
      </c>
      <c r="G51" s="215">
        <f t="shared" si="15"/>
        <v>50000</v>
      </c>
    </row>
    <row r="52" spans="1:7" x14ac:dyDescent="0.25">
      <c r="A52" s="84" t="s">
        <v>353</v>
      </c>
      <c r="B52" s="214">
        <v>45000</v>
      </c>
      <c r="C52" s="214">
        <v>0</v>
      </c>
      <c r="D52" s="215">
        <f t="shared" si="14"/>
        <v>45000</v>
      </c>
      <c r="E52" s="214">
        <v>0</v>
      </c>
      <c r="F52" s="214">
        <v>0</v>
      </c>
      <c r="G52" s="215">
        <f t="shared" si="15"/>
        <v>45000</v>
      </c>
    </row>
    <row r="53" spans="1:7" x14ac:dyDescent="0.25">
      <c r="A53" s="84" t="s">
        <v>354</v>
      </c>
      <c r="B53" s="215">
        <v>0</v>
      </c>
      <c r="C53" s="215">
        <v>0</v>
      </c>
      <c r="D53" s="215">
        <f t="shared" si="14"/>
        <v>0</v>
      </c>
      <c r="E53" s="215">
        <v>0</v>
      </c>
      <c r="F53" s="215">
        <v>0</v>
      </c>
      <c r="G53" s="215">
        <f t="shared" si="15"/>
        <v>0</v>
      </c>
    </row>
    <row r="54" spans="1:7" x14ac:dyDescent="0.25">
      <c r="A54" s="84" t="s">
        <v>355</v>
      </c>
      <c r="B54" s="214">
        <v>796000</v>
      </c>
      <c r="C54" s="214">
        <v>0</v>
      </c>
      <c r="D54" s="215">
        <f t="shared" si="14"/>
        <v>796000</v>
      </c>
      <c r="E54" s="214">
        <v>88792.39</v>
      </c>
      <c r="F54" s="214">
        <v>88792.39</v>
      </c>
      <c r="G54" s="215">
        <f t="shared" si="15"/>
        <v>707207.61</v>
      </c>
    </row>
    <row r="55" spans="1:7" x14ac:dyDescent="0.25">
      <c r="A55" s="84" t="s">
        <v>356</v>
      </c>
      <c r="B55" s="215">
        <v>0</v>
      </c>
      <c r="C55" s="215">
        <v>0</v>
      </c>
      <c r="D55" s="215">
        <f t="shared" si="14"/>
        <v>0</v>
      </c>
      <c r="E55" s="215">
        <v>0</v>
      </c>
      <c r="F55" s="215">
        <v>0</v>
      </c>
      <c r="G55" s="215">
        <f t="shared" si="15"/>
        <v>0</v>
      </c>
    </row>
    <row r="56" spans="1:7" x14ac:dyDescent="0.25">
      <c r="A56" s="84" t="s">
        <v>357</v>
      </c>
      <c r="B56" s="215">
        <v>0</v>
      </c>
      <c r="C56" s="215">
        <v>0</v>
      </c>
      <c r="D56" s="215">
        <f t="shared" si="14"/>
        <v>0</v>
      </c>
      <c r="E56" s="215">
        <v>0</v>
      </c>
      <c r="F56" s="215">
        <v>0</v>
      </c>
      <c r="G56" s="215">
        <f t="shared" si="15"/>
        <v>0</v>
      </c>
    </row>
    <row r="57" spans="1:7" x14ac:dyDescent="0.25">
      <c r="A57" s="84" t="s">
        <v>358</v>
      </c>
      <c r="B57" s="214">
        <v>31000</v>
      </c>
      <c r="C57" s="214">
        <v>0</v>
      </c>
      <c r="D57" s="215">
        <f t="shared" si="14"/>
        <v>31000</v>
      </c>
      <c r="E57" s="214">
        <v>0</v>
      </c>
      <c r="F57" s="214">
        <v>0</v>
      </c>
      <c r="G57" s="215">
        <f t="shared" si="15"/>
        <v>31000</v>
      </c>
    </row>
    <row r="58" spans="1:7" x14ac:dyDescent="0.25">
      <c r="A58" s="83" t="s">
        <v>359</v>
      </c>
      <c r="B58" s="216">
        <f t="shared" ref="B58:G58" si="16">SUM(B59:B61)</f>
        <v>1710592.64</v>
      </c>
      <c r="C58" s="216">
        <f t="shared" si="16"/>
        <v>22021961.010000002</v>
      </c>
      <c r="D58" s="216">
        <f t="shared" si="16"/>
        <v>23732553.650000002</v>
      </c>
      <c r="E58" s="216">
        <f t="shared" si="16"/>
        <v>0</v>
      </c>
      <c r="F58" s="216">
        <f t="shared" si="16"/>
        <v>0</v>
      </c>
      <c r="G58" s="216">
        <f t="shared" si="16"/>
        <v>23732553.650000002</v>
      </c>
    </row>
    <row r="59" spans="1:7" x14ac:dyDescent="0.25">
      <c r="A59" s="84" t="s">
        <v>360</v>
      </c>
      <c r="B59" s="214">
        <v>1710592.64</v>
      </c>
      <c r="C59" s="214">
        <v>22021961.010000002</v>
      </c>
      <c r="D59" s="215">
        <f t="shared" ref="D59:D61" si="17">B59+C59</f>
        <v>23732553.650000002</v>
      </c>
      <c r="E59" s="214">
        <v>0</v>
      </c>
      <c r="F59" s="214">
        <v>0</v>
      </c>
      <c r="G59" s="215">
        <f t="shared" ref="G59:G61" si="18">D59-E59</f>
        <v>23732553.650000002</v>
      </c>
    </row>
    <row r="60" spans="1:7" x14ac:dyDescent="0.25">
      <c r="A60" s="84" t="s">
        <v>361</v>
      </c>
      <c r="B60" s="215">
        <v>0</v>
      </c>
      <c r="C60" s="215">
        <v>0</v>
      </c>
      <c r="D60" s="215">
        <f t="shared" si="17"/>
        <v>0</v>
      </c>
      <c r="E60" s="215">
        <v>0</v>
      </c>
      <c r="F60" s="215">
        <v>0</v>
      </c>
      <c r="G60" s="215">
        <f t="shared" si="18"/>
        <v>0</v>
      </c>
    </row>
    <row r="61" spans="1:7" x14ac:dyDescent="0.25">
      <c r="A61" s="84" t="s">
        <v>362</v>
      </c>
      <c r="B61" s="215">
        <v>0</v>
      </c>
      <c r="C61" s="215">
        <v>0</v>
      </c>
      <c r="D61" s="215">
        <f t="shared" si="17"/>
        <v>0</v>
      </c>
      <c r="E61" s="215">
        <v>0</v>
      </c>
      <c r="F61" s="215">
        <v>0</v>
      </c>
      <c r="G61" s="215">
        <f t="shared" si="18"/>
        <v>0</v>
      </c>
    </row>
    <row r="62" spans="1:7" x14ac:dyDescent="0.25">
      <c r="A62" s="83" t="s">
        <v>363</v>
      </c>
      <c r="B62" s="82">
        <f t="shared" ref="B62:G62" si="19">SUM(B63:B67,B69:B70)</f>
        <v>0</v>
      </c>
      <c r="C62" s="82">
        <f t="shared" si="19"/>
        <v>0</v>
      </c>
      <c r="D62" s="82">
        <f t="shared" si="19"/>
        <v>0</v>
      </c>
      <c r="E62" s="82">
        <f t="shared" si="19"/>
        <v>0</v>
      </c>
      <c r="F62" s="82">
        <f t="shared" si="19"/>
        <v>0</v>
      </c>
      <c r="G62" s="82">
        <f t="shared" si="19"/>
        <v>0</v>
      </c>
    </row>
    <row r="63" spans="1:7" x14ac:dyDescent="0.25">
      <c r="A63" s="84" t="s">
        <v>364</v>
      </c>
      <c r="B63" s="74">
        <v>0</v>
      </c>
      <c r="C63" s="74">
        <v>0</v>
      </c>
      <c r="D63" s="74">
        <v>0</v>
      </c>
      <c r="E63" s="74">
        <v>0</v>
      </c>
      <c r="F63" s="74">
        <v>0</v>
      </c>
      <c r="G63" s="74">
        <f>D63-E63</f>
        <v>0</v>
      </c>
    </row>
    <row r="64" spans="1:7" x14ac:dyDescent="0.25">
      <c r="A64" s="84" t="s">
        <v>365</v>
      </c>
      <c r="B64" s="74">
        <v>0</v>
      </c>
      <c r="C64" s="74">
        <v>0</v>
      </c>
      <c r="D64" s="74">
        <v>0</v>
      </c>
      <c r="E64" s="74">
        <v>0</v>
      </c>
      <c r="F64" s="74">
        <v>0</v>
      </c>
      <c r="G64" s="74">
        <f t="shared" ref="G64:G70" si="20">D64-E64</f>
        <v>0</v>
      </c>
    </row>
    <row r="65" spans="1:7" x14ac:dyDescent="0.25">
      <c r="A65" s="84" t="s">
        <v>366</v>
      </c>
      <c r="B65" s="74">
        <v>0</v>
      </c>
      <c r="C65" s="74">
        <v>0</v>
      </c>
      <c r="D65" s="74">
        <v>0</v>
      </c>
      <c r="E65" s="74">
        <v>0</v>
      </c>
      <c r="F65" s="74">
        <v>0</v>
      </c>
      <c r="G65" s="74">
        <f t="shared" si="20"/>
        <v>0</v>
      </c>
    </row>
    <row r="66" spans="1:7" x14ac:dyDescent="0.25">
      <c r="A66" s="84" t="s">
        <v>367</v>
      </c>
      <c r="B66" s="74">
        <v>0</v>
      </c>
      <c r="C66" s="74">
        <v>0</v>
      </c>
      <c r="D66" s="74">
        <v>0</v>
      </c>
      <c r="E66" s="74">
        <v>0</v>
      </c>
      <c r="F66" s="74">
        <v>0</v>
      </c>
      <c r="G66" s="74">
        <f t="shared" si="20"/>
        <v>0</v>
      </c>
    </row>
    <row r="67" spans="1:7" x14ac:dyDescent="0.25">
      <c r="A67" s="84" t="s">
        <v>368</v>
      </c>
      <c r="B67" s="74">
        <v>0</v>
      </c>
      <c r="C67" s="74">
        <v>0</v>
      </c>
      <c r="D67" s="74">
        <v>0</v>
      </c>
      <c r="E67" s="74">
        <v>0</v>
      </c>
      <c r="F67" s="74">
        <v>0</v>
      </c>
      <c r="G67" s="74">
        <f t="shared" si="20"/>
        <v>0</v>
      </c>
    </row>
    <row r="68" spans="1:7" x14ac:dyDescent="0.25">
      <c r="A68" s="84" t="s">
        <v>369</v>
      </c>
      <c r="B68" s="74">
        <v>0</v>
      </c>
      <c r="C68" s="74">
        <v>0</v>
      </c>
      <c r="D68" s="74">
        <v>0</v>
      </c>
      <c r="E68" s="74">
        <v>0</v>
      </c>
      <c r="F68" s="74">
        <v>0</v>
      </c>
      <c r="G68" s="74">
        <f t="shared" si="20"/>
        <v>0</v>
      </c>
    </row>
    <row r="69" spans="1:7" x14ac:dyDescent="0.25">
      <c r="A69" s="84" t="s">
        <v>370</v>
      </c>
      <c r="B69" s="74">
        <v>0</v>
      </c>
      <c r="C69" s="74">
        <v>0</v>
      </c>
      <c r="D69" s="74">
        <v>0</v>
      </c>
      <c r="E69" s="74">
        <v>0</v>
      </c>
      <c r="F69" s="74">
        <v>0</v>
      </c>
      <c r="G69" s="74">
        <f t="shared" si="20"/>
        <v>0</v>
      </c>
    </row>
    <row r="70" spans="1:7" x14ac:dyDescent="0.25">
      <c r="A70" s="84" t="s">
        <v>371</v>
      </c>
      <c r="B70" s="74">
        <v>0</v>
      </c>
      <c r="C70" s="74">
        <v>0</v>
      </c>
      <c r="D70" s="74">
        <v>0</v>
      </c>
      <c r="E70" s="74">
        <v>0</v>
      </c>
      <c r="F70" s="74">
        <v>0</v>
      </c>
      <c r="G70" s="74">
        <f t="shared" si="20"/>
        <v>0</v>
      </c>
    </row>
    <row r="71" spans="1:7" x14ac:dyDescent="0.25">
      <c r="A71" s="83" t="s">
        <v>372</v>
      </c>
      <c r="B71" s="82">
        <f t="shared" ref="B71:G71" si="21">SUM(B72:B74)</f>
        <v>0</v>
      </c>
      <c r="C71" s="82">
        <f t="shared" si="21"/>
        <v>0</v>
      </c>
      <c r="D71" s="82">
        <f t="shared" si="21"/>
        <v>0</v>
      </c>
      <c r="E71" s="82">
        <f t="shared" si="21"/>
        <v>0</v>
      </c>
      <c r="F71" s="82">
        <f t="shared" si="21"/>
        <v>0</v>
      </c>
      <c r="G71" s="82">
        <f t="shared" si="21"/>
        <v>0</v>
      </c>
    </row>
    <row r="72" spans="1:7" x14ac:dyDescent="0.25">
      <c r="A72" s="84" t="s">
        <v>373</v>
      </c>
      <c r="B72" s="74">
        <v>0</v>
      </c>
      <c r="C72" s="74">
        <v>0</v>
      </c>
      <c r="D72" s="74">
        <v>0</v>
      </c>
      <c r="E72" s="74">
        <v>0</v>
      </c>
      <c r="F72" s="74">
        <v>0</v>
      </c>
      <c r="G72" s="74">
        <f>D72-E72</f>
        <v>0</v>
      </c>
    </row>
    <row r="73" spans="1:7" x14ac:dyDescent="0.25">
      <c r="A73" s="84" t="s">
        <v>374</v>
      </c>
      <c r="B73" s="74">
        <v>0</v>
      </c>
      <c r="C73" s="74">
        <v>0</v>
      </c>
      <c r="D73" s="74">
        <v>0</v>
      </c>
      <c r="E73" s="74">
        <v>0</v>
      </c>
      <c r="F73" s="74">
        <v>0</v>
      </c>
      <c r="G73" s="74">
        <f t="shared" ref="G73:G74" si="22">D73-E73</f>
        <v>0</v>
      </c>
    </row>
    <row r="74" spans="1:7" x14ac:dyDescent="0.25">
      <c r="A74" s="84" t="s">
        <v>375</v>
      </c>
      <c r="B74" s="74">
        <v>0</v>
      </c>
      <c r="C74" s="74">
        <v>0</v>
      </c>
      <c r="D74" s="74">
        <v>0</v>
      </c>
      <c r="E74" s="74">
        <v>0</v>
      </c>
      <c r="F74" s="74">
        <v>0</v>
      </c>
      <c r="G74" s="74">
        <f t="shared" si="22"/>
        <v>0</v>
      </c>
    </row>
    <row r="75" spans="1:7" x14ac:dyDescent="0.25">
      <c r="A75" s="83" t="s">
        <v>376</v>
      </c>
      <c r="B75" s="82">
        <f t="shared" ref="B75:G75" si="23">SUM(B76:B82)</f>
        <v>0</v>
      </c>
      <c r="C75" s="82">
        <f t="shared" si="23"/>
        <v>0</v>
      </c>
      <c r="D75" s="82">
        <f t="shared" si="23"/>
        <v>0</v>
      </c>
      <c r="E75" s="82">
        <f t="shared" si="23"/>
        <v>0</v>
      </c>
      <c r="F75" s="82">
        <f t="shared" si="23"/>
        <v>0</v>
      </c>
      <c r="G75" s="82">
        <f t="shared" si="23"/>
        <v>0</v>
      </c>
    </row>
    <row r="76" spans="1:7" x14ac:dyDescent="0.25">
      <c r="A76" s="84" t="s">
        <v>377</v>
      </c>
      <c r="B76" s="74">
        <v>0</v>
      </c>
      <c r="C76" s="74">
        <v>0</v>
      </c>
      <c r="D76" s="74">
        <v>0</v>
      </c>
      <c r="E76" s="74">
        <v>0</v>
      </c>
      <c r="F76" s="74">
        <v>0</v>
      </c>
      <c r="G76" s="74">
        <f>D76-E76</f>
        <v>0</v>
      </c>
    </row>
    <row r="77" spans="1:7" x14ac:dyDescent="0.25">
      <c r="A77" s="84" t="s">
        <v>378</v>
      </c>
      <c r="B77" s="74">
        <v>0</v>
      </c>
      <c r="C77" s="74">
        <v>0</v>
      </c>
      <c r="D77" s="74">
        <v>0</v>
      </c>
      <c r="E77" s="74">
        <v>0</v>
      </c>
      <c r="F77" s="74">
        <v>0</v>
      </c>
      <c r="G77" s="74">
        <f t="shared" ref="G77:G82" si="24">D77-E77</f>
        <v>0</v>
      </c>
    </row>
    <row r="78" spans="1:7" x14ac:dyDescent="0.25">
      <c r="A78" s="84" t="s">
        <v>379</v>
      </c>
      <c r="B78" s="74">
        <v>0</v>
      </c>
      <c r="C78" s="74">
        <v>0</v>
      </c>
      <c r="D78" s="74">
        <v>0</v>
      </c>
      <c r="E78" s="74">
        <v>0</v>
      </c>
      <c r="F78" s="74">
        <v>0</v>
      </c>
      <c r="G78" s="74">
        <f t="shared" si="24"/>
        <v>0</v>
      </c>
    </row>
    <row r="79" spans="1:7" x14ac:dyDescent="0.25">
      <c r="A79" s="84" t="s">
        <v>380</v>
      </c>
      <c r="B79" s="74">
        <v>0</v>
      </c>
      <c r="C79" s="74">
        <v>0</v>
      </c>
      <c r="D79" s="74">
        <v>0</v>
      </c>
      <c r="E79" s="74">
        <v>0</v>
      </c>
      <c r="F79" s="74">
        <v>0</v>
      </c>
      <c r="G79" s="74">
        <f t="shared" si="24"/>
        <v>0</v>
      </c>
    </row>
    <row r="80" spans="1:7" x14ac:dyDescent="0.25">
      <c r="A80" s="84" t="s">
        <v>381</v>
      </c>
      <c r="B80" s="74">
        <v>0</v>
      </c>
      <c r="C80" s="74">
        <v>0</v>
      </c>
      <c r="D80" s="74">
        <v>0</v>
      </c>
      <c r="E80" s="74">
        <v>0</v>
      </c>
      <c r="F80" s="74">
        <v>0</v>
      </c>
      <c r="G80" s="74">
        <f t="shared" si="24"/>
        <v>0</v>
      </c>
    </row>
    <row r="81" spans="1:7" x14ac:dyDescent="0.25">
      <c r="A81" s="84" t="s">
        <v>382</v>
      </c>
      <c r="B81" s="74">
        <v>0</v>
      </c>
      <c r="C81" s="74">
        <v>0</v>
      </c>
      <c r="D81" s="74">
        <v>0</v>
      </c>
      <c r="E81" s="74">
        <v>0</v>
      </c>
      <c r="F81" s="74">
        <v>0</v>
      </c>
      <c r="G81" s="74">
        <f t="shared" si="24"/>
        <v>0</v>
      </c>
    </row>
    <row r="82" spans="1:7" x14ac:dyDescent="0.25">
      <c r="A82" s="84" t="s">
        <v>383</v>
      </c>
      <c r="B82" s="74">
        <v>0</v>
      </c>
      <c r="C82" s="74">
        <v>0</v>
      </c>
      <c r="D82" s="74">
        <v>0</v>
      </c>
      <c r="E82" s="74">
        <v>0</v>
      </c>
      <c r="F82" s="74">
        <v>0</v>
      </c>
      <c r="G82" s="74">
        <f t="shared" si="24"/>
        <v>0</v>
      </c>
    </row>
    <row r="83" spans="1:7" x14ac:dyDescent="0.25">
      <c r="A83" s="85"/>
      <c r="B83" s="74"/>
      <c r="C83" s="74"/>
      <c r="D83" s="74"/>
      <c r="E83" s="74"/>
      <c r="F83" s="74"/>
      <c r="G83" s="74"/>
    </row>
    <row r="84" spans="1:7" x14ac:dyDescent="0.25">
      <c r="A84" s="28" t="s">
        <v>384</v>
      </c>
      <c r="B84" s="218">
        <f t="shared" ref="B84:G84" si="25">SUM(B85,B93,B103,B113,B123,B133,B137,B146,B150)</f>
        <v>77132757.550000012</v>
      </c>
      <c r="C84" s="218">
        <f t="shared" si="25"/>
        <v>23039587.369999997</v>
      </c>
      <c r="D84" s="218">
        <f t="shared" si="25"/>
        <v>100172344.92000002</v>
      </c>
      <c r="E84" s="218">
        <f t="shared" si="25"/>
        <v>27467660.66</v>
      </c>
      <c r="F84" s="218">
        <f t="shared" si="25"/>
        <v>27375089.27</v>
      </c>
      <c r="G84" s="218">
        <f t="shared" si="25"/>
        <v>72704684.260000005</v>
      </c>
    </row>
    <row r="85" spans="1:7" x14ac:dyDescent="0.25">
      <c r="A85" s="83" t="s">
        <v>311</v>
      </c>
      <c r="B85" s="218">
        <f t="shared" ref="B85:G85" si="26">SUM(B86:B92)</f>
        <v>46886418.390000008</v>
      </c>
      <c r="C85" s="218">
        <f t="shared" si="26"/>
        <v>0</v>
      </c>
      <c r="D85" s="218">
        <f t="shared" si="26"/>
        <v>46886418.390000008</v>
      </c>
      <c r="E85" s="218">
        <f t="shared" si="26"/>
        <v>18034873.969999999</v>
      </c>
      <c r="F85" s="218">
        <f t="shared" si="26"/>
        <v>18034873.969999999</v>
      </c>
      <c r="G85" s="218">
        <f t="shared" si="26"/>
        <v>28851544.420000002</v>
      </c>
    </row>
    <row r="86" spans="1:7" x14ac:dyDescent="0.25">
      <c r="A86" s="84" t="s">
        <v>312</v>
      </c>
      <c r="B86" s="214">
        <v>37357912.640000001</v>
      </c>
      <c r="C86" s="214">
        <v>0</v>
      </c>
      <c r="D86" s="215">
        <f t="shared" ref="D86:D92" si="27">B86+C86</f>
        <v>37357912.640000001</v>
      </c>
      <c r="E86" s="214">
        <v>16307503.359999999</v>
      </c>
      <c r="F86" s="214">
        <v>16307503.359999999</v>
      </c>
      <c r="G86" s="215">
        <f t="shared" ref="G86:G92" si="28">D86-E86</f>
        <v>21050409.280000001</v>
      </c>
    </row>
    <row r="87" spans="1:7" x14ac:dyDescent="0.25">
      <c r="A87" s="84" t="s">
        <v>313</v>
      </c>
      <c r="B87" s="215">
        <v>0</v>
      </c>
      <c r="C87" s="215">
        <v>0</v>
      </c>
      <c r="D87" s="215">
        <f t="shared" si="27"/>
        <v>0</v>
      </c>
      <c r="E87" s="215">
        <v>0</v>
      </c>
      <c r="F87" s="215">
        <v>0</v>
      </c>
      <c r="G87" s="215">
        <f t="shared" si="28"/>
        <v>0</v>
      </c>
    </row>
    <row r="88" spans="1:7" x14ac:dyDescent="0.25">
      <c r="A88" s="84" t="s">
        <v>314</v>
      </c>
      <c r="B88" s="214">
        <v>5419872.7300000004</v>
      </c>
      <c r="C88" s="214">
        <v>0</v>
      </c>
      <c r="D88" s="215">
        <f t="shared" si="27"/>
        <v>5419872.7300000004</v>
      </c>
      <c r="E88" s="214">
        <v>232493.38</v>
      </c>
      <c r="F88" s="214">
        <v>232493.38</v>
      </c>
      <c r="G88" s="215">
        <f t="shared" si="28"/>
        <v>5187379.3500000006</v>
      </c>
    </row>
    <row r="89" spans="1:7" x14ac:dyDescent="0.25">
      <c r="A89" s="84" t="s">
        <v>315</v>
      </c>
      <c r="B89" s="214">
        <v>640000</v>
      </c>
      <c r="C89" s="214">
        <v>0</v>
      </c>
      <c r="D89" s="215">
        <f t="shared" si="27"/>
        <v>640000</v>
      </c>
      <c r="E89" s="214">
        <v>0</v>
      </c>
      <c r="F89" s="214">
        <v>0</v>
      </c>
      <c r="G89" s="215">
        <f t="shared" si="28"/>
        <v>640000</v>
      </c>
    </row>
    <row r="90" spans="1:7" x14ac:dyDescent="0.25">
      <c r="A90" s="84" t="s">
        <v>316</v>
      </c>
      <c r="B90" s="214">
        <v>3468633.02</v>
      </c>
      <c r="C90" s="214">
        <v>0</v>
      </c>
      <c r="D90" s="215">
        <f t="shared" si="27"/>
        <v>3468633.02</v>
      </c>
      <c r="E90" s="214">
        <v>1494877.23</v>
      </c>
      <c r="F90" s="214">
        <v>1494877.23</v>
      </c>
      <c r="G90" s="215">
        <f t="shared" si="28"/>
        <v>1973755.79</v>
      </c>
    </row>
    <row r="91" spans="1:7" x14ac:dyDescent="0.25">
      <c r="A91" s="84" t="s">
        <v>317</v>
      </c>
      <c r="B91" s="215">
        <v>0</v>
      </c>
      <c r="C91" s="215">
        <v>0</v>
      </c>
      <c r="D91" s="215">
        <f t="shared" si="27"/>
        <v>0</v>
      </c>
      <c r="E91" s="215">
        <v>0</v>
      </c>
      <c r="F91" s="215">
        <v>0</v>
      </c>
      <c r="G91" s="215">
        <f t="shared" si="28"/>
        <v>0</v>
      </c>
    </row>
    <row r="92" spans="1:7" x14ac:dyDescent="0.25">
      <c r="A92" s="84" t="s">
        <v>318</v>
      </c>
      <c r="B92" s="215">
        <v>0</v>
      </c>
      <c r="C92" s="215">
        <v>0</v>
      </c>
      <c r="D92" s="215">
        <f t="shared" si="27"/>
        <v>0</v>
      </c>
      <c r="E92" s="215">
        <v>0</v>
      </c>
      <c r="F92" s="215">
        <v>0</v>
      </c>
      <c r="G92" s="215">
        <f t="shared" si="28"/>
        <v>0</v>
      </c>
    </row>
    <row r="93" spans="1:7" x14ac:dyDescent="0.25">
      <c r="A93" s="83" t="s">
        <v>319</v>
      </c>
      <c r="B93" s="218">
        <f t="shared" ref="B93:G93" si="29">SUM(B94:B102)</f>
        <v>3327775.87</v>
      </c>
      <c r="C93" s="218">
        <f t="shared" si="29"/>
        <v>342520.47</v>
      </c>
      <c r="D93" s="218">
        <f t="shared" si="29"/>
        <v>3670296.3400000003</v>
      </c>
      <c r="E93" s="218">
        <f t="shared" si="29"/>
        <v>1992005.95</v>
      </c>
      <c r="F93" s="218">
        <f t="shared" si="29"/>
        <v>1956434.56</v>
      </c>
      <c r="G93" s="218">
        <f t="shared" si="29"/>
        <v>1678290.3900000006</v>
      </c>
    </row>
    <row r="94" spans="1:7" x14ac:dyDescent="0.25">
      <c r="A94" s="84" t="s">
        <v>320</v>
      </c>
      <c r="B94" s="215">
        <v>0</v>
      </c>
      <c r="C94" s="215">
        <v>0</v>
      </c>
      <c r="D94" s="215">
        <f t="shared" ref="D94:D102" si="30">B94+C94</f>
        <v>0</v>
      </c>
      <c r="E94" s="215">
        <v>0</v>
      </c>
      <c r="F94" s="215">
        <v>0</v>
      </c>
      <c r="G94" s="215">
        <f t="shared" ref="G94:G102" si="31">D94-E94</f>
        <v>0</v>
      </c>
    </row>
    <row r="95" spans="1:7" x14ac:dyDescent="0.25">
      <c r="A95" s="84" t="s">
        <v>321</v>
      </c>
      <c r="B95" s="215">
        <v>0</v>
      </c>
      <c r="C95" s="215">
        <v>0</v>
      </c>
      <c r="D95" s="215">
        <f t="shared" si="30"/>
        <v>0</v>
      </c>
      <c r="E95" s="215">
        <v>0</v>
      </c>
      <c r="F95" s="215">
        <v>0</v>
      </c>
      <c r="G95" s="215">
        <f t="shared" si="31"/>
        <v>0</v>
      </c>
    </row>
    <row r="96" spans="1:7" x14ac:dyDescent="0.25">
      <c r="A96" s="84" t="s">
        <v>322</v>
      </c>
      <c r="B96" s="215">
        <v>0</v>
      </c>
      <c r="C96" s="215">
        <v>0</v>
      </c>
      <c r="D96" s="215">
        <f t="shared" si="30"/>
        <v>0</v>
      </c>
      <c r="E96" s="215">
        <v>0</v>
      </c>
      <c r="F96" s="215">
        <v>0</v>
      </c>
      <c r="G96" s="215">
        <f t="shared" si="31"/>
        <v>0</v>
      </c>
    </row>
    <row r="97" spans="1:7" x14ac:dyDescent="0.25">
      <c r="A97" s="84" t="s">
        <v>323</v>
      </c>
      <c r="B97" s="215">
        <v>0</v>
      </c>
      <c r="C97" s="215">
        <v>0</v>
      </c>
      <c r="D97" s="215">
        <f t="shared" si="30"/>
        <v>0</v>
      </c>
      <c r="E97" s="215">
        <v>0</v>
      </c>
      <c r="F97" s="215">
        <v>0</v>
      </c>
      <c r="G97" s="215">
        <f t="shared" si="31"/>
        <v>0</v>
      </c>
    </row>
    <row r="98" spans="1:7" x14ac:dyDescent="0.25">
      <c r="A98" s="86" t="s">
        <v>324</v>
      </c>
      <c r="B98" s="215">
        <v>0</v>
      </c>
      <c r="C98" s="215">
        <v>0</v>
      </c>
      <c r="D98" s="215">
        <f t="shared" si="30"/>
        <v>0</v>
      </c>
      <c r="E98" s="215">
        <v>0</v>
      </c>
      <c r="F98" s="215">
        <v>0</v>
      </c>
      <c r="G98" s="215">
        <f t="shared" si="31"/>
        <v>0</v>
      </c>
    </row>
    <row r="99" spans="1:7" x14ac:dyDescent="0.25">
      <c r="A99" s="84" t="s">
        <v>325</v>
      </c>
      <c r="B99" s="214">
        <v>3087479.43</v>
      </c>
      <c r="C99" s="214">
        <v>342520.47</v>
      </c>
      <c r="D99" s="215">
        <f t="shared" si="30"/>
        <v>3429999.9000000004</v>
      </c>
      <c r="E99" s="214">
        <v>1867588.39</v>
      </c>
      <c r="F99" s="214">
        <v>1832017</v>
      </c>
      <c r="G99" s="215">
        <f t="shared" si="31"/>
        <v>1562411.5100000005</v>
      </c>
    </row>
    <row r="100" spans="1:7" x14ac:dyDescent="0.25">
      <c r="A100" s="84" t="s">
        <v>326</v>
      </c>
      <c r="B100" s="215">
        <v>0</v>
      </c>
      <c r="C100" s="215">
        <v>0</v>
      </c>
      <c r="D100" s="215">
        <f t="shared" si="30"/>
        <v>0</v>
      </c>
      <c r="E100" s="215">
        <v>0</v>
      </c>
      <c r="F100" s="215">
        <v>0</v>
      </c>
      <c r="G100" s="215">
        <f t="shared" si="31"/>
        <v>0</v>
      </c>
    </row>
    <row r="101" spans="1:7" x14ac:dyDescent="0.25">
      <c r="A101" s="84" t="s">
        <v>327</v>
      </c>
      <c r="B101" s="214">
        <v>30000</v>
      </c>
      <c r="C101" s="214">
        <v>0</v>
      </c>
      <c r="D101" s="215">
        <f t="shared" si="30"/>
        <v>30000</v>
      </c>
      <c r="E101" s="214">
        <v>0</v>
      </c>
      <c r="F101" s="214">
        <v>0</v>
      </c>
      <c r="G101" s="215">
        <f t="shared" si="31"/>
        <v>30000</v>
      </c>
    </row>
    <row r="102" spans="1:7" x14ac:dyDescent="0.25">
      <c r="A102" s="84" t="s">
        <v>328</v>
      </c>
      <c r="B102" s="214">
        <v>210296.44</v>
      </c>
      <c r="C102" s="214">
        <v>0</v>
      </c>
      <c r="D102" s="215">
        <f t="shared" si="30"/>
        <v>210296.44</v>
      </c>
      <c r="E102" s="214">
        <v>124417.56</v>
      </c>
      <c r="F102" s="214">
        <v>124417.56</v>
      </c>
      <c r="G102" s="215">
        <f t="shared" si="31"/>
        <v>85878.88</v>
      </c>
    </row>
    <row r="103" spans="1:7" x14ac:dyDescent="0.25">
      <c r="A103" s="83" t="s">
        <v>329</v>
      </c>
      <c r="B103" s="218">
        <f>SUM(B104:B112)</f>
        <v>1905000</v>
      </c>
      <c r="C103" s="218">
        <f>SUM(C104:C112)</f>
        <v>1020000</v>
      </c>
      <c r="D103" s="218">
        <f>SUM(D104:D112)</f>
        <v>2925000</v>
      </c>
      <c r="E103" s="218">
        <f>SUM(E104:E112)</f>
        <v>571759.68999999994</v>
      </c>
      <c r="F103" s="218">
        <f>SUM(F104:F112)</f>
        <v>571759.68999999994</v>
      </c>
      <c r="G103" s="218">
        <f>SUM(G104:G112)</f>
        <v>2353240.31</v>
      </c>
    </row>
    <row r="104" spans="1:7" x14ac:dyDescent="0.25">
      <c r="A104" s="84" t="s">
        <v>330</v>
      </c>
      <c r="B104" s="214">
        <v>1500000</v>
      </c>
      <c r="C104" s="214">
        <v>0</v>
      </c>
      <c r="D104" s="215">
        <f t="shared" ref="D104:D112" si="32">B104+C104</f>
        <v>1500000</v>
      </c>
      <c r="E104" s="214">
        <v>499739.87</v>
      </c>
      <c r="F104" s="214">
        <v>499739.87</v>
      </c>
      <c r="G104" s="215">
        <f t="shared" ref="G104:G112" si="33">D104-E104</f>
        <v>1000260.13</v>
      </c>
    </row>
    <row r="105" spans="1:7" x14ac:dyDescent="0.25">
      <c r="A105" s="84" t="s">
        <v>331</v>
      </c>
      <c r="B105" s="215">
        <v>0</v>
      </c>
      <c r="C105" s="215">
        <v>0</v>
      </c>
      <c r="D105" s="215">
        <f t="shared" si="32"/>
        <v>0</v>
      </c>
      <c r="E105" s="215">
        <v>0</v>
      </c>
      <c r="F105" s="215">
        <v>0</v>
      </c>
      <c r="G105" s="215">
        <f t="shared" si="33"/>
        <v>0</v>
      </c>
    </row>
    <row r="106" spans="1:7" x14ac:dyDescent="0.25">
      <c r="A106" s="84" t="s">
        <v>332</v>
      </c>
      <c r="B106" s="215">
        <v>0</v>
      </c>
      <c r="C106" s="215">
        <v>0</v>
      </c>
      <c r="D106" s="215">
        <f t="shared" si="32"/>
        <v>0</v>
      </c>
      <c r="E106" s="215">
        <v>0</v>
      </c>
      <c r="F106" s="215">
        <v>0</v>
      </c>
      <c r="G106" s="215">
        <f t="shared" si="33"/>
        <v>0</v>
      </c>
    </row>
    <row r="107" spans="1:7" x14ac:dyDescent="0.25">
      <c r="A107" s="84" t="s">
        <v>333</v>
      </c>
      <c r="B107" s="215">
        <v>0</v>
      </c>
      <c r="C107" s="215">
        <v>0</v>
      </c>
      <c r="D107" s="215">
        <f t="shared" si="32"/>
        <v>0</v>
      </c>
      <c r="E107" s="215">
        <v>0</v>
      </c>
      <c r="F107" s="215">
        <v>0</v>
      </c>
      <c r="G107" s="215">
        <f t="shared" si="33"/>
        <v>0</v>
      </c>
    </row>
    <row r="108" spans="1:7" x14ac:dyDescent="0.25">
      <c r="A108" s="84" t="s">
        <v>334</v>
      </c>
      <c r="B108" s="214">
        <v>405000</v>
      </c>
      <c r="C108" s="214">
        <v>20000</v>
      </c>
      <c r="D108" s="215">
        <f t="shared" si="32"/>
        <v>425000</v>
      </c>
      <c r="E108" s="214">
        <v>72019.820000000007</v>
      </c>
      <c r="F108" s="214">
        <v>72019.820000000007</v>
      </c>
      <c r="G108" s="215">
        <f t="shared" si="33"/>
        <v>352980.18</v>
      </c>
    </row>
    <row r="109" spans="1:7" x14ac:dyDescent="0.25">
      <c r="A109" s="84" t="s">
        <v>335</v>
      </c>
      <c r="B109" s="215">
        <v>0</v>
      </c>
      <c r="C109" s="215">
        <v>0</v>
      </c>
      <c r="D109" s="215">
        <f t="shared" si="32"/>
        <v>0</v>
      </c>
      <c r="E109" s="215">
        <v>0</v>
      </c>
      <c r="F109" s="215">
        <v>0</v>
      </c>
      <c r="G109" s="215">
        <f t="shared" si="33"/>
        <v>0</v>
      </c>
    </row>
    <row r="110" spans="1:7" x14ac:dyDescent="0.25">
      <c r="A110" s="84" t="s">
        <v>336</v>
      </c>
      <c r="B110" s="215">
        <v>0</v>
      </c>
      <c r="C110" s="215">
        <v>0</v>
      </c>
      <c r="D110" s="215">
        <f t="shared" si="32"/>
        <v>0</v>
      </c>
      <c r="E110" s="215">
        <v>0</v>
      </c>
      <c r="F110" s="215">
        <v>0</v>
      </c>
      <c r="G110" s="215">
        <f t="shared" si="33"/>
        <v>0</v>
      </c>
    </row>
    <row r="111" spans="1:7" x14ac:dyDescent="0.25">
      <c r="A111" s="84" t="s">
        <v>337</v>
      </c>
      <c r="B111" s="214">
        <v>0</v>
      </c>
      <c r="C111" s="214">
        <v>1000000</v>
      </c>
      <c r="D111" s="215">
        <f t="shared" si="32"/>
        <v>1000000</v>
      </c>
      <c r="E111" s="214">
        <v>0</v>
      </c>
      <c r="F111" s="214">
        <v>0</v>
      </c>
      <c r="G111" s="215">
        <f t="shared" si="33"/>
        <v>1000000</v>
      </c>
    </row>
    <row r="112" spans="1:7" x14ac:dyDescent="0.25">
      <c r="A112" s="84" t="s">
        <v>338</v>
      </c>
      <c r="B112" s="215">
        <v>0</v>
      </c>
      <c r="C112" s="215">
        <v>0</v>
      </c>
      <c r="D112" s="215">
        <f t="shared" si="32"/>
        <v>0</v>
      </c>
      <c r="E112" s="215">
        <v>0</v>
      </c>
      <c r="F112" s="215">
        <v>0</v>
      </c>
      <c r="G112" s="215">
        <f t="shared" si="33"/>
        <v>0</v>
      </c>
    </row>
    <row r="113" spans="1:7" x14ac:dyDescent="0.25">
      <c r="A113" s="83" t="s">
        <v>339</v>
      </c>
      <c r="B113" s="218">
        <f t="shared" ref="B113:G113" si="34">SUM(B114:B122)</f>
        <v>300000</v>
      </c>
      <c r="C113" s="218">
        <f t="shared" si="34"/>
        <v>2374916</v>
      </c>
      <c r="D113" s="218">
        <f t="shared" si="34"/>
        <v>2674916</v>
      </c>
      <c r="E113" s="218">
        <f t="shared" si="34"/>
        <v>249690</v>
      </c>
      <c r="F113" s="218">
        <f t="shared" si="34"/>
        <v>249690</v>
      </c>
      <c r="G113" s="218">
        <f t="shared" si="34"/>
        <v>2425226</v>
      </c>
    </row>
    <row r="114" spans="1:7" x14ac:dyDescent="0.25">
      <c r="A114" s="84" t="s">
        <v>340</v>
      </c>
      <c r="B114" s="215">
        <v>0</v>
      </c>
      <c r="C114" s="215">
        <v>0</v>
      </c>
      <c r="D114" s="215">
        <f t="shared" ref="D114:D122" si="35">B114+C114</f>
        <v>0</v>
      </c>
      <c r="E114" s="215">
        <v>0</v>
      </c>
      <c r="F114" s="215">
        <v>0</v>
      </c>
      <c r="G114" s="215">
        <f t="shared" ref="G114:G122" si="36">D114-E114</f>
        <v>0</v>
      </c>
    </row>
    <row r="115" spans="1:7" x14ac:dyDescent="0.25">
      <c r="A115" s="84" t="s">
        <v>341</v>
      </c>
      <c r="B115" s="215">
        <v>0</v>
      </c>
      <c r="C115" s="215">
        <v>0</v>
      </c>
      <c r="D115" s="215">
        <f t="shared" si="35"/>
        <v>0</v>
      </c>
      <c r="E115" s="215">
        <v>0</v>
      </c>
      <c r="F115" s="215">
        <v>0</v>
      </c>
      <c r="G115" s="215">
        <f t="shared" si="36"/>
        <v>0</v>
      </c>
    </row>
    <row r="116" spans="1:7" x14ac:dyDescent="0.25">
      <c r="A116" s="84" t="s">
        <v>342</v>
      </c>
      <c r="B116" s="215">
        <v>0</v>
      </c>
      <c r="C116" s="215">
        <v>0</v>
      </c>
      <c r="D116" s="215">
        <f t="shared" si="35"/>
        <v>0</v>
      </c>
      <c r="E116" s="215">
        <v>0</v>
      </c>
      <c r="F116" s="215">
        <v>0</v>
      </c>
      <c r="G116" s="215">
        <f t="shared" si="36"/>
        <v>0</v>
      </c>
    </row>
    <row r="117" spans="1:7" x14ac:dyDescent="0.25">
      <c r="A117" s="84" t="s">
        <v>343</v>
      </c>
      <c r="B117" s="214">
        <v>0</v>
      </c>
      <c r="C117" s="214">
        <v>2374916</v>
      </c>
      <c r="D117" s="215">
        <f t="shared" si="35"/>
        <v>2374916</v>
      </c>
      <c r="E117" s="214">
        <v>249690</v>
      </c>
      <c r="F117" s="214">
        <v>249690</v>
      </c>
      <c r="G117" s="215">
        <f t="shared" si="36"/>
        <v>2125226</v>
      </c>
    </row>
    <row r="118" spans="1:7" x14ac:dyDescent="0.25">
      <c r="A118" s="84" t="s">
        <v>344</v>
      </c>
      <c r="B118" s="215">
        <v>0</v>
      </c>
      <c r="C118" s="215">
        <v>0</v>
      </c>
      <c r="D118" s="215">
        <f t="shared" si="35"/>
        <v>0</v>
      </c>
      <c r="E118" s="215">
        <v>0</v>
      </c>
      <c r="F118" s="215">
        <v>0</v>
      </c>
      <c r="G118" s="215">
        <f t="shared" si="36"/>
        <v>0</v>
      </c>
    </row>
    <row r="119" spans="1:7" x14ac:dyDescent="0.25">
      <c r="A119" s="84" t="s">
        <v>345</v>
      </c>
      <c r="B119" s="215">
        <v>0</v>
      </c>
      <c r="C119" s="215">
        <v>0</v>
      </c>
      <c r="D119" s="215">
        <f t="shared" si="35"/>
        <v>0</v>
      </c>
      <c r="E119" s="215">
        <v>0</v>
      </c>
      <c r="F119" s="215">
        <v>0</v>
      </c>
      <c r="G119" s="215">
        <f t="shared" si="36"/>
        <v>0</v>
      </c>
    </row>
    <row r="120" spans="1:7" x14ac:dyDescent="0.25">
      <c r="A120" s="84" t="s">
        <v>346</v>
      </c>
      <c r="B120" s="215">
        <v>0</v>
      </c>
      <c r="C120" s="215">
        <v>0</v>
      </c>
      <c r="D120" s="215">
        <f t="shared" si="35"/>
        <v>0</v>
      </c>
      <c r="E120" s="215">
        <v>0</v>
      </c>
      <c r="F120" s="215">
        <v>0</v>
      </c>
      <c r="G120" s="215">
        <f t="shared" si="36"/>
        <v>0</v>
      </c>
    </row>
    <row r="121" spans="1:7" x14ac:dyDescent="0.25">
      <c r="A121" s="84" t="s">
        <v>347</v>
      </c>
      <c r="B121" s="215">
        <v>300000</v>
      </c>
      <c r="C121" s="215">
        <v>0</v>
      </c>
      <c r="D121" s="215">
        <f t="shared" si="35"/>
        <v>300000</v>
      </c>
      <c r="E121" s="215">
        <v>0</v>
      </c>
      <c r="F121" s="215">
        <v>0</v>
      </c>
      <c r="G121" s="215">
        <f t="shared" si="36"/>
        <v>300000</v>
      </c>
    </row>
    <row r="122" spans="1:7" x14ac:dyDescent="0.25">
      <c r="A122" s="84" t="s">
        <v>348</v>
      </c>
      <c r="B122" s="215">
        <v>0</v>
      </c>
      <c r="C122" s="215">
        <v>0</v>
      </c>
      <c r="D122" s="215">
        <f t="shared" si="35"/>
        <v>0</v>
      </c>
      <c r="E122" s="215">
        <v>0</v>
      </c>
      <c r="F122" s="215">
        <v>0</v>
      </c>
      <c r="G122" s="215">
        <f t="shared" si="36"/>
        <v>0</v>
      </c>
    </row>
    <row r="123" spans="1:7" x14ac:dyDescent="0.25">
      <c r="A123" s="83" t="s">
        <v>349</v>
      </c>
      <c r="B123" s="217">
        <f t="shared" ref="B123:G123" si="37">SUM(B124:B132)</f>
        <v>24713563.289999999</v>
      </c>
      <c r="C123" s="217">
        <f t="shared" si="37"/>
        <v>19188150.899999999</v>
      </c>
      <c r="D123" s="217">
        <f t="shared" si="37"/>
        <v>43901714.189999998</v>
      </c>
      <c r="E123" s="217">
        <f t="shared" si="37"/>
        <v>6562331.0499999998</v>
      </c>
      <c r="F123" s="217">
        <f t="shared" si="37"/>
        <v>6562331.0499999998</v>
      </c>
      <c r="G123" s="217">
        <f t="shared" si="37"/>
        <v>37339383.140000001</v>
      </c>
    </row>
    <row r="124" spans="1:7" x14ac:dyDescent="0.25">
      <c r="A124" s="84" t="s">
        <v>350</v>
      </c>
      <c r="B124" s="214">
        <v>24713563.289999999</v>
      </c>
      <c r="C124" s="214">
        <v>19188150.899999999</v>
      </c>
      <c r="D124" s="215">
        <f t="shared" ref="D124:D126" si="38">B124+C124</f>
        <v>43901714.189999998</v>
      </c>
      <c r="E124" s="214">
        <v>6562331.0499999998</v>
      </c>
      <c r="F124" s="214">
        <v>6562331.0499999998</v>
      </c>
      <c r="G124" s="215">
        <f t="shared" ref="G124:G126" si="39">D124-E124</f>
        <v>37339383.140000001</v>
      </c>
    </row>
    <row r="125" spans="1:7" x14ac:dyDescent="0.25">
      <c r="A125" s="84" t="s">
        <v>351</v>
      </c>
      <c r="B125" s="215">
        <v>0</v>
      </c>
      <c r="C125" s="215">
        <v>0</v>
      </c>
      <c r="D125" s="215">
        <f t="shared" si="38"/>
        <v>0</v>
      </c>
      <c r="E125" s="215">
        <v>0</v>
      </c>
      <c r="F125" s="215">
        <v>0</v>
      </c>
      <c r="G125" s="215">
        <f t="shared" si="39"/>
        <v>0</v>
      </c>
    </row>
    <row r="126" spans="1:7" x14ac:dyDescent="0.25">
      <c r="A126" s="84" t="s">
        <v>352</v>
      </c>
      <c r="B126" s="215">
        <v>0</v>
      </c>
      <c r="C126" s="215">
        <v>0</v>
      </c>
      <c r="D126" s="215">
        <f t="shared" si="38"/>
        <v>0</v>
      </c>
      <c r="E126" s="215">
        <v>0</v>
      </c>
      <c r="F126" s="215">
        <v>0</v>
      </c>
      <c r="G126" s="215">
        <f t="shared" si="39"/>
        <v>0</v>
      </c>
    </row>
    <row r="127" spans="1:7" x14ac:dyDescent="0.25">
      <c r="A127" s="84" t="s">
        <v>353</v>
      </c>
      <c r="B127" s="74">
        <v>0</v>
      </c>
      <c r="C127" s="74">
        <v>0</v>
      </c>
      <c r="D127" s="74">
        <v>0</v>
      </c>
      <c r="E127" s="74">
        <v>0</v>
      </c>
      <c r="F127" s="74">
        <v>0</v>
      </c>
      <c r="G127" s="74">
        <f t="shared" ref="G125:G132" si="40">D127-E127</f>
        <v>0</v>
      </c>
    </row>
    <row r="128" spans="1:7" x14ac:dyDescent="0.25">
      <c r="A128" s="84" t="s">
        <v>354</v>
      </c>
      <c r="B128" s="74">
        <v>0</v>
      </c>
      <c r="C128" s="74">
        <v>0</v>
      </c>
      <c r="D128" s="74">
        <v>0</v>
      </c>
      <c r="E128" s="74">
        <v>0</v>
      </c>
      <c r="F128" s="74">
        <v>0</v>
      </c>
      <c r="G128" s="74">
        <f t="shared" si="40"/>
        <v>0</v>
      </c>
    </row>
    <row r="129" spans="1:7" x14ac:dyDescent="0.25">
      <c r="A129" s="84" t="s">
        <v>355</v>
      </c>
      <c r="B129" s="74">
        <v>0</v>
      </c>
      <c r="C129" s="74">
        <v>0</v>
      </c>
      <c r="D129" s="74">
        <v>0</v>
      </c>
      <c r="E129" s="74">
        <v>0</v>
      </c>
      <c r="F129" s="74">
        <v>0</v>
      </c>
      <c r="G129" s="74">
        <f t="shared" si="40"/>
        <v>0</v>
      </c>
    </row>
    <row r="130" spans="1:7" x14ac:dyDescent="0.25">
      <c r="A130" s="84" t="s">
        <v>356</v>
      </c>
      <c r="B130" s="74">
        <v>0</v>
      </c>
      <c r="C130" s="74">
        <v>0</v>
      </c>
      <c r="D130" s="74">
        <v>0</v>
      </c>
      <c r="E130" s="74">
        <v>0</v>
      </c>
      <c r="F130" s="74">
        <v>0</v>
      </c>
      <c r="G130" s="74">
        <f t="shared" si="40"/>
        <v>0</v>
      </c>
    </row>
    <row r="131" spans="1:7" x14ac:dyDescent="0.25">
      <c r="A131" s="84" t="s">
        <v>357</v>
      </c>
      <c r="B131" s="74">
        <v>0</v>
      </c>
      <c r="C131" s="74">
        <v>0</v>
      </c>
      <c r="D131" s="74">
        <v>0</v>
      </c>
      <c r="E131" s="74">
        <v>0</v>
      </c>
      <c r="F131" s="74">
        <v>0</v>
      </c>
      <c r="G131" s="74">
        <f t="shared" si="40"/>
        <v>0</v>
      </c>
    </row>
    <row r="132" spans="1:7" x14ac:dyDescent="0.25">
      <c r="A132" s="84" t="s">
        <v>358</v>
      </c>
      <c r="B132" s="74">
        <v>0</v>
      </c>
      <c r="C132" s="74">
        <v>0</v>
      </c>
      <c r="D132" s="74">
        <v>0</v>
      </c>
      <c r="E132" s="74">
        <v>0</v>
      </c>
      <c r="F132" s="74">
        <v>0</v>
      </c>
      <c r="G132" s="74">
        <f t="shared" si="40"/>
        <v>0</v>
      </c>
    </row>
    <row r="133" spans="1:7" x14ac:dyDescent="0.25">
      <c r="A133" s="83" t="s">
        <v>359</v>
      </c>
      <c r="B133" s="82">
        <f t="shared" ref="B133:G133" si="41">SUM(B134:B136)</f>
        <v>0</v>
      </c>
      <c r="C133" s="82">
        <f t="shared" si="41"/>
        <v>0</v>
      </c>
      <c r="D133" s="82">
        <f t="shared" si="41"/>
        <v>0</v>
      </c>
      <c r="E133" s="82">
        <f t="shared" si="41"/>
        <v>0</v>
      </c>
      <c r="F133" s="82">
        <f t="shared" si="41"/>
        <v>0</v>
      </c>
      <c r="G133" s="82">
        <f t="shared" si="41"/>
        <v>0</v>
      </c>
    </row>
    <row r="134" spans="1:7" x14ac:dyDescent="0.25">
      <c r="A134" s="84" t="s">
        <v>360</v>
      </c>
      <c r="B134" s="74">
        <v>0</v>
      </c>
      <c r="C134" s="74">
        <v>0</v>
      </c>
      <c r="D134" s="74">
        <v>0</v>
      </c>
      <c r="E134" s="74">
        <v>0</v>
      </c>
      <c r="F134" s="74">
        <v>0</v>
      </c>
      <c r="G134" s="74">
        <f>D134-E134</f>
        <v>0</v>
      </c>
    </row>
    <row r="135" spans="1:7" x14ac:dyDescent="0.25">
      <c r="A135" s="84" t="s">
        <v>361</v>
      </c>
      <c r="B135" s="74">
        <v>0</v>
      </c>
      <c r="C135" s="74">
        <v>0</v>
      </c>
      <c r="D135" s="74">
        <v>0</v>
      </c>
      <c r="E135" s="74">
        <v>0</v>
      </c>
      <c r="F135" s="74">
        <v>0</v>
      </c>
      <c r="G135" s="74">
        <f t="shared" ref="G135:G136" si="42">D135-E135</f>
        <v>0</v>
      </c>
    </row>
    <row r="136" spans="1:7" x14ac:dyDescent="0.25">
      <c r="A136" s="84" t="s">
        <v>362</v>
      </c>
      <c r="B136" s="74">
        <v>0</v>
      </c>
      <c r="C136" s="74">
        <v>0</v>
      </c>
      <c r="D136" s="74">
        <v>0</v>
      </c>
      <c r="E136" s="74">
        <v>0</v>
      </c>
      <c r="F136" s="74">
        <v>0</v>
      </c>
      <c r="G136" s="74">
        <f t="shared" si="42"/>
        <v>0</v>
      </c>
    </row>
    <row r="137" spans="1:7" x14ac:dyDescent="0.25">
      <c r="A137" s="83" t="s">
        <v>363</v>
      </c>
      <c r="B137" s="82">
        <f t="shared" ref="B137:G137" si="43">SUM(B138:B142,B144:B145)</f>
        <v>0</v>
      </c>
      <c r="C137" s="82">
        <f t="shared" si="43"/>
        <v>0</v>
      </c>
      <c r="D137" s="82">
        <f t="shared" si="43"/>
        <v>0</v>
      </c>
      <c r="E137" s="82">
        <f t="shared" si="43"/>
        <v>0</v>
      </c>
      <c r="F137" s="82">
        <f t="shared" si="43"/>
        <v>0</v>
      </c>
      <c r="G137" s="82">
        <f t="shared" si="43"/>
        <v>0</v>
      </c>
    </row>
    <row r="138" spans="1:7" x14ac:dyDescent="0.25">
      <c r="A138" s="84" t="s">
        <v>364</v>
      </c>
      <c r="B138" s="74">
        <v>0</v>
      </c>
      <c r="C138" s="74">
        <v>0</v>
      </c>
      <c r="D138" s="74">
        <v>0</v>
      </c>
      <c r="E138" s="74">
        <v>0</v>
      </c>
      <c r="F138" s="74">
        <v>0</v>
      </c>
      <c r="G138" s="74">
        <f>D138-E138</f>
        <v>0</v>
      </c>
    </row>
    <row r="139" spans="1:7" x14ac:dyDescent="0.25">
      <c r="A139" s="84" t="s">
        <v>365</v>
      </c>
      <c r="B139" s="74">
        <v>0</v>
      </c>
      <c r="C139" s="74">
        <v>0</v>
      </c>
      <c r="D139" s="74">
        <v>0</v>
      </c>
      <c r="E139" s="74">
        <v>0</v>
      </c>
      <c r="F139" s="74">
        <v>0</v>
      </c>
      <c r="G139" s="74">
        <f t="shared" ref="G139:G145" si="44">D139-E139</f>
        <v>0</v>
      </c>
    </row>
    <row r="140" spans="1:7" x14ac:dyDescent="0.25">
      <c r="A140" s="84" t="s">
        <v>366</v>
      </c>
      <c r="B140" s="74">
        <v>0</v>
      </c>
      <c r="C140" s="74">
        <v>0</v>
      </c>
      <c r="D140" s="74">
        <v>0</v>
      </c>
      <c r="E140" s="74">
        <v>0</v>
      </c>
      <c r="F140" s="74">
        <v>0</v>
      </c>
      <c r="G140" s="74">
        <f t="shared" si="44"/>
        <v>0</v>
      </c>
    </row>
    <row r="141" spans="1:7" x14ac:dyDescent="0.25">
      <c r="A141" s="84" t="s">
        <v>367</v>
      </c>
      <c r="B141" s="74">
        <v>0</v>
      </c>
      <c r="C141" s="74">
        <v>0</v>
      </c>
      <c r="D141" s="74">
        <v>0</v>
      </c>
      <c r="E141" s="74">
        <v>0</v>
      </c>
      <c r="F141" s="74">
        <v>0</v>
      </c>
      <c r="G141" s="74">
        <f t="shared" si="44"/>
        <v>0</v>
      </c>
    </row>
    <row r="142" spans="1:7" x14ac:dyDescent="0.25">
      <c r="A142" s="84" t="s">
        <v>368</v>
      </c>
      <c r="B142" s="74">
        <v>0</v>
      </c>
      <c r="C142" s="74">
        <v>0</v>
      </c>
      <c r="D142" s="74">
        <v>0</v>
      </c>
      <c r="E142" s="74">
        <v>0</v>
      </c>
      <c r="F142" s="74">
        <v>0</v>
      </c>
      <c r="G142" s="74">
        <f t="shared" si="44"/>
        <v>0</v>
      </c>
    </row>
    <row r="143" spans="1:7" x14ac:dyDescent="0.25">
      <c r="A143" s="84" t="s">
        <v>369</v>
      </c>
      <c r="B143" s="74">
        <v>0</v>
      </c>
      <c r="C143" s="74">
        <v>0</v>
      </c>
      <c r="D143" s="74">
        <v>0</v>
      </c>
      <c r="E143" s="74">
        <v>0</v>
      </c>
      <c r="F143" s="74">
        <v>0</v>
      </c>
      <c r="G143" s="74">
        <f t="shared" si="44"/>
        <v>0</v>
      </c>
    </row>
    <row r="144" spans="1:7" x14ac:dyDescent="0.25">
      <c r="A144" s="84" t="s">
        <v>370</v>
      </c>
      <c r="B144" s="74">
        <v>0</v>
      </c>
      <c r="C144" s="74">
        <v>0</v>
      </c>
      <c r="D144" s="74">
        <v>0</v>
      </c>
      <c r="E144" s="74">
        <v>0</v>
      </c>
      <c r="F144" s="74">
        <v>0</v>
      </c>
      <c r="G144" s="74">
        <f t="shared" si="44"/>
        <v>0</v>
      </c>
    </row>
    <row r="145" spans="1:7" x14ac:dyDescent="0.25">
      <c r="A145" s="84" t="s">
        <v>371</v>
      </c>
      <c r="B145" s="74">
        <v>0</v>
      </c>
      <c r="C145" s="74">
        <v>0</v>
      </c>
      <c r="D145" s="74">
        <v>0</v>
      </c>
      <c r="E145" s="74">
        <v>0</v>
      </c>
      <c r="F145" s="74">
        <v>0</v>
      </c>
      <c r="G145" s="74">
        <f t="shared" si="44"/>
        <v>0</v>
      </c>
    </row>
    <row r="146" spans="1:7" x14ac:dyDescent="0.25">
      <c r="A146" s="83" t="s">
        <v>372</v>
      </c>
      <c r="B146" s="218">
        <f t="shared" ref="B146:G146" si="45">SUM(B147:B149)</f>
        <v>0</v>
      </c>
      <c r="C146" s="218">
        <f t="shared" si="45"/>
        <v>114000</v>
      </c>
      <c r="D146" s="218">
        <f t="shared" si="45"/>
        <v>114000</v>
      </c>
      <c r="E146" s="218">
        <f t="shared" si="45"/>
        <v>57000</v>
      </c>
      <c r="F146" s="218">
        <f t="shared" si="45"/>
        <v>0</v>
      </c>
      <c r="G146" s="218">
        <f t="shared" si="45"/>
        <v>57000</v>
      </c>
    </row>
    <row r="147" spans="1:7" x14ac:dyDescent="0.25">
      <c r="A147" s="84" t="s">
        <v>373</v>
      </c>
      <c r="B147" s="215">
        <v>0</v>
      </c>
      <c r="C147" s="215">
        <v>0</v>
      </c>
      <c r="D147" s="215">
        <f t="shared" ref="D147:D149" si="46">B147+C147</f>
        <v>0</v>
      </c>
      <c r="E147" s="215">
        <v>0</v>
      </c>
      <c r="F147" s="215">
        <v>0</v>
      </c>
      <c r="G147" s="215">
        <f t="shared" ref="G147:G149" si="47">D147-E147</f>
        <v>0</v>
      </c>
    </row>
    <row r="148" spans="1:7" x14ac:dyDescent="0.25">
      <c r="A148" s="84" t="s">
        <v>374</v>
      </c>
      <c r="B148" s="215">
        <v>0</v>
      </c>
      <c r="C148" s="215">
        <v>0</v>
      </c>
      <c r="D148" s="215">
        <f t="shared" si="46"/>
        <v>0</v>
      </c>
      <c r="E148" s="215">
        <v>0</v>
      </c>
      <c r="F148" s="215">
        <v>0</v>
      </c>
      <c r="G148" s="215">
        <f t="shared" si="47"/>
        <v>0</v>
      </c>
    </row>
    <row r="149" spans="1:7" x14ac:dyDescent="0.25">
      <c r="A149" s="84" t="s">
        <v>375</v>
      </c>
      <c r="B149" s="214">
        <v>0</v>
      </c>
      <c r="C149" s="214">
        <v>114000</v>
      </c>
      <c r="D149" s="215">
        <f t="shared" si="46"/>
        <v>114000</v>
      </c>
      <c r="E149" s="214">
        <v>57000</v>
      </c>
      <c r="F149" s="214">
        <v>0</v>
      </c>
      <c r="G149" s="215">
        <f t="shared" si="47"/>
        <v>57000</v>
      </c>
    </row>
    <row r="150" spans="1:7" x14ac:dyDescent="0.25">
      <c r="A150" s="83" t="s">
        <v>376</v>
      </c>
      <c r="B150" s="82">
        <f t="shared" ref="B150:G150" si="48">SUM(B151:B157)</f>
        <v>0</v>
      </c>
      <c r="C150" s="82">
        <f t="shared" si="48"/>
        <v>0</v>
      </c>
      <c r="D150" s="82">
        <f t="shared" si="48"/>
        <v>0</v>
      </c>
      <c r="E150" s="82">
        <f t="shared" si="48"/>
        <v>0</v>
      </c>
      <c r="F150" s="82">
        <f t="shared" si="48"/>
        <v>0</v>
      </c>
      <c r="G150" s="82">
        <f t="shared" si="48"/>
        <v>0</v>
      </c>
    </row>
    <row r="151" spans="1:7" x14ac:dyDescent="0.25">
      <c r="A151" s="84" t="s">
        <v>377</v>
      </c>
      <c r="B151" s="74">
        <v>0</v>
      </c>
      <c r="C151" s="74">
        <v>0</v>
      </c>
      <c r="D151" s="74">
        <v>0</v>
      </c>
      <c r="E151" s="74">
        <v>0</v>
      </c>
      <c r="F151" s="74">
        <v>0</v>
      </c>
      <c r="G151" s="74">
        <f>D151-E151</f>
        <v>0</v>
      </c>
    </row>
    <row r="152" spans="1:7" x14ac:dyDescent="0.25">
      <c r="A152" s="84" t="s">
        <v>378</v>
      </c>
      <c r="B152" s="74">
        <v>0</v>
      </c>
      <c r="C152" s="74">
        <v>0</v>
      </c>
      <c r="D152" s="74">
        <v>0</v>
      </c>
      <c r="E152" s="74">
        <v>0</v>
      </c>
      <c r="F152" s="74">
        <v>0</v>
      </c>
      <c r="G152" s="74">
        <f t="shared" ref="G152:G157" si="49">D152-E152</f>
        <v>0</v>
      </c>
    </row>
    <row r="153" spans="1:7" x14ac:dyDescent="0.25">
      <c r="A153" s="84" t="s">
        <v>379</v>
      </c>
      <c r="B153" s="74">
        <v>0</v>
      </c>
      <c r="C153" s="74">
        <v>0</v>
      </c>
      <c r="D153" s="74">
        <v>0</v>
      </c>
      <c r="E153" s="74">
        <v>0</v>
      </c>
      <c r="F153" s="74">
        <v>0</v>
      </c>
      <c r="G153" s="74">
        <f t="shared" si="49"/>
        <v>0</v>
      </c>
    </row>
    <row r="154" spans="1:7" x14ac:dyDescent="0.25">
      <c r="A154" s="86" t="s">
        <v>380</v>
      </c>
      <c r="B154" s="74">
        <v>0</v>
      </c>
      <c r="C154" s="74">
        <v>0</v>
      </c>
      <c r="D154" s="74">
        <v>0</v>
      </c>
      <c r="E154" s="74">
        <v>0</v>
      </c>
      <c r="F154" s="74">
        <v>0</v>
      </c>
      <c r="G154" s="74">
        <f t="shared" si="49"/>
        <v>0</v>
      </c>
    </row>
    <row r="155" spans="1:7" x14ac:dyDescent="0.25">
      <c r="A155" s="84" t="s">
        <v>381</v>
      </c>
      <c r="B155" s="74">
        <v>0</v>
      </c>
      <c r="C155" s="74">
        <v>0</v>
      </c>
      <c r="D155" s="74">
        <v>0</v>
      </c>
      <c r="E155" s="74">
        <v>0</v>
      </c>
      <c r="F155" s="74">
        <v>0</v>
      </c>
      <c r="G155" s="74">
        <f t="shared" si="49"/>
        <v>0</v>
      </c>
    </row>
    <row r="156" spans="1:7" x14ac:dyDescent="0.25">
      <c r="A156" s="84" t="s">
        <v>382</v>
      </c>
      <c r="B156" s="74">
        <v>0</v>
      </c>
      <c r="C156" s="74">
        <v>0</v>
      </c>
      <c r="D156" s="74">
        <v>0</v>
      </c>
      <c r="E156" s="74">
        <v>0</v>
      </c>
      <c r="F156" s="74">
        <v>0</v>
      </c>
      <c r="G156" s="74">
        <f t="shared" si="49"/>
        <v>0</v>
      </c>
    </row>
    <row r="157" spans="1:7" x14ac:dyDescent="0.25">
      <c r="A157" s="84" t="s">
        <v>383</v>
      </c>
      <c r="B157" s="74">
        <v>0</v>
      </c>
      <c r="C157" s="74">
        <v>0</v>
      </c>
      <c r="D157" s="74">
        <v>0</v>
      </c>
      <c r="E157" s="74">
        <v>0</v>
      </c>
      <c r="F157" s="74">
        <v>0</v>
      </c>
      <c r="G157" s="74">
        <f t="shared" si="49"/>
        <v>0</v>
      </c>
    </row>
    <row r="158" spans="1:7" x14ac:dyDescent="0.25">
      <c r="A158" s="87"/>
      <c r="B158" s="88"/>
      <c r="C158" s="88"/>
      <c r="D158" s="88"/>
      <c r="E158" s="88"/>
      <c r="F158" s="88"/>
      <c r="G158" s="88"/>
    </row>
    <row r="159" spans="1:7" x14ac:dyDescent="0.25">
      <c r="A159" s="29" t="s">
        <v>385</v>
      </c>
      <c r="B159" s="219">
        <f t="shared" ref="B159:G159" si="50">B9+B84</f>
        <v>279139308.19</v>
      </c>
      <c r="C159" s="219">
        <f t="shared" si="50"/>
        <v>62473526.949999996</v>
      </c>
      <c r="D159" s="219">
        <f t="shared" si="50"/>
        <v>341612835.14000005</v>
      </c>
      <c r="E159" s="219">
        <f t="shared" si="50"/>
        <v>103261982.78</v>
      </c>
      <c r="F159" s="219">
        <f t="shared" si="50"/>
        <v>101970212.86</v>
      </c>
      <c r="G159" s="219">
        <f t="shared" si="50"/>
        <v>238350852.36000001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8:F38 B48:F48 B58:F58 B63:G70 B62:F62 B71:F85 B103:C103 B93:C93 E93:F93 B113:F113 B123:F123 B127:F146 B150:F159 E103:F103" unlockedFormula="1"/>
    <ignoredError sqref="G18 G28 G38 G48 G58 G62 G71:G85 G93 G103 G113 G123 G127:G146 G150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61"/>
  <sheetViews>
    <sheetView showGridLines="0" topLeftCell="A37" zoomScale="75" zoomScaleNormal="75" workbookViewId="0">
      <selection activeCell="C51" sqref="C5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5" t="s">
        <v>386</v>
      </c>
      <c r="B1" s="166"/>
      <c r="C1" s="166"/>
      <c r="D1" s="166"/>
      <c r="E1" s="166"/>
      <c r="F1" s="166"/>
      <c r="G1" s="167"/>
    </row>
    <row r="2" spans="1:7" ht="15" customHeight="1" x14ac:dyDescent="0.25">
      <c r="A2" s="106" t="str">
        <f>'Formato 1'!A2</f>
        <v xml:space="preserve"> Municipio de Uriangato Gto.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160" t="s">
        <v>6</v>
      </c>
      <c r="B7" s="162" t="s">
        <v>304</v>
      </c>
      <c r="C7" s="162"/>
      <c r="D7" s="162"/>
      <c r="E7" s="162"/>
      <c r="F7" s="162"/>
      <c r="G7" s="164" t="s">
        <v>305</v>
      </c>
    </row>
    <row r="8" spans="1:7" ht="30" x14ac:dyDescent="0.25">
      <c r="A8" s="161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63"/>
    </row>
    <row r="9" spans="1:7" ht="15.75" customHeight="1" x14ac:dyDescent="0.25">
      <c r="A9" s="26" t="s">
        <v>388</v>
      </c>
      <c r="B9" s="223">
        <f>SUM(B10:B44)</f>
        <v>202306550.64000002</v>
      </c>
      <c r="C9" s="223">
        <f t="shared" ref="C9:G9" si="0">SUM(C10:C44)</f>
        <v>39433939.579999998</v>
      </c>
      <c r="D9" s="223">
        <f t="shared" si="0"/>
        <v>241740490.22</v>
      </c>
      <c r="E9" s="223">
        <f t="shared" si="0"/>
        <v>75794322.120000005</v>
      </c>
      <c r="F9" s="223">
        <f t="shared" si="0"/>
        <v>74595123.590000004</v>
      </c>
      <c r="G9" s="223">
        <f t="shared" si="0"/>
        <v>165946168.09999996</v>
      </c>
    </row>
    <row r="10" spans="1:7" x14ac:dyDescent="0.25">
      <c r="A10" s="220" t="s">
        <v>595</v>
      </c>
      <c r="B10" s="221">
        <v>3158745.88</v>
      </c>
      <c r="C10" s="221">
        <v>0</v>
      </c>
      <c r="D10" s="222">
        <f>B10+C10</f>
        <v>3158745.88</v>
      </c>
      <c r="E10" s="221">
        <v>727235.25</v>
      </c>
      <c r="F10" s="221">
        <v>719383.53</v>
      </c>
      <c r="G10" s="222">
        <f>D10-E10</f>
        <v>2431510.63</v>
      </c>
    </row>
    <row r="11" spans="1:7" x14ac:dyDescent="0.25">
      <c r="A11" s="220" t="s">
        <v>596</v>
      </c>
      <c r="B11" s="221">
        <v>24404004.77</v>
      </c>
      <c r="C11" s="221">
        <v>6669450.0800000001</v>
      </c>
      <c r="D11" s="222">
        <f t="shared" ref="D11:D44" si="1">B11+C11</f>
        <v>31073454.850000001</v>
      </c>
      <c r="E11" s="221">
        <v>11500959.560000001</v>
      </c>
      <c r="F11" s="221">
        <v>11479808.560000001</v>
      </c>
      <c r="G11" s="222">
        <f t="shared" ref="G11:G44" si="2">D11-E11</f>
        <v>19572495.289999999</v>
      </c>
    </row>
    <row r="12" spans="1:7" x14ac:dyDescent="0.25">
      <c r="A12" s="220" t="s">
        <v>597</v>
      </c>
      <c r="B12" s="221">
        <v>2486169.79</v>
      </c>
      <c r="C12" s="221">
        <v>2208290.46</v>
      </c>
      <c r="D12" s="222">
        <f t="shared" si="1"/>
        <v>4694460.25</v>
      </c>
      <c r="E12" s="221">
        <v>604637.39</v>
      </c>
      <c r="F12" s="221">
        <v>601235.35</v>
      </c>
      <c r="G12" s="222">
        <f t="shared" si="2"/>
        <v>4089822.86</v>
      </c>
    </row>
    <row r="13" spans="1:7" x14ac:dyDescent="0.25">
      <c r="A13" s="220" t="s">
        <v>598</v>
      </c>
      <c r="B13" s="221">
        <v>8428065.5500000007</v>
      </c>
      <c r="C13" s="221">
        <v>0</v>
      </c>
      <c r="D13" s="222">
        <f t="shared" si="1"/>
        <v>8428065.5500000007</v>
      </c>
      <c r="E13" s="221">
        <v>2741689.23</v>
      </c>
      <c r="F13" s="221">
        <v>2738821.19</v>
      </c>
      <c r="G13" s="222">
        <f t="shared" si="2"/>
        <v>5686376.3200000003</v>
      </c>
    </row>
    <row r="14" spans="1:7" x14ac:dyDescent="0.25">
      <c r="A14" s="220" t="s">
        <v>599</v>
      </c>
      <c r="B14" s="221">
        <v>3142298.34</v>
      </c>
      <c r="C14" s="221">
        <v>100000</v>
      </c>
      <c r="D14" s="222">
        <f t="shared" si="1"/>
        <v>3242298.34</v>
      </c>
      <c r="E14" s="221">
        <v>1403069.58</v>
      </c>
      <c r="F14" s="221">
        <v>1399880.26</v>
      </c>
      <c r="G14" s="222">
        <f t="shared" si="2"/>
        <v>1839228.7599999998</v>
      </c>
    </row>
    <row r="15" spans="1:7" x14ac:dyDescent="0.25">
      <c r="A15" s="220" t="s">
        <v>600</v>
      </c>
      <c r="B15" s="221">
        <v>5686301.6699999999</v>
      </c>
      <c r="C15" s="221">
        <v>0</v>
      </c>
      <c r="D15" s="222">
        <f t="shared" si="1"/>
        <v>5686301.6699999999</v>
      </c>
      <c r="E15" s="221">
        <v>2166542.21</v>
      </c>
      <c r="F15" s="221">
        <v>2153662.73</v>
      </c>
      <c r="G15" s="222">
        <f t="shared" si="2"/>
        <v>3519759.46</v>
      </c>
    </row>
    <row r="16" spans="1:7" x14ac:dyDescent="0.25">
      <c r="A16" s="220" t="s">
        <v>601</v>
      </c>
      <c r="B16" s="221">
        <v>3052733.07</v>
      </c>
      <c r="C16" s="221">
        <v>0</v>
      </c>
      <c r="D16" s="222">
        <f t="shared" si="1"/>
        <v>3052733.07</v>
      </c>
      <c r="E16" s="221">
        <v>1155716.69</v>
      </c>
      <c r="F16" s="221">
        <v>1148798.1399999999</v>
      </c>
      <c r="G16" s="222">
        <f t="shared" si="2"/>
        <v>1897016.38</v>
      </c>
    </row>
    <row r="17" spans="1:7" x14ac:dyDescent="0.25">
      <c r="A17" s="220" t="s">
        <v>602</v>
      </c>
      <c r="B17" s="221">
        <v>1447169.64</v>
      </c>
      <c r="C17" s="221">
        <v>0</v>
      </c>
      <c r="D17" s="222">
        <f t="shared" si="1"/>
        <v>1447169.64</v>
      </c>
      <c r="E17" s="221">
        <v>546717.89</v>
      </c>
      <c r="F17" s="221">
        <v>544463.37</v>
      </c>
      <c r="G17" s="222">
        <f t="shared" si="2"/>
        <v>900451.74999999988</v>
      </c>
    </row>
    <row r="18" spans="1:7" s="198" customFormat="1" x14ac:dyDescent="0.25">
      <c r="A18" s="220" t="s">
        <v>603</v>
      </c>
      <c r="B18" s="221">
        <v>2197506.96</v>
      </c>
      <c r="C18" s="221">
        <v>0</v>
      </c>
      <c r="D18" s="222">
        <f t="shared" si="1"/>
        <v>2197506.96</v>
      </c>
      <c r="E18" s="221">
        <v>816741.91</v>
      </c>
      <c r="F18" s="221">
        <v>813202.31</v>
      </c>
      <c r="G18" s="222">
        <f t="shared" si="2"/>
        <v>1380765.0499999998</v>
      </c>
    </row>
    <row r="19" spans="1:7" s="198" customFormat="1" x14ac:dyDescent="0.25">
      <c r="A19" s="220" t="s">
        <v>604</v>
      </c>
      <c r="B19" s="221">
        <v>2911560.23</v>
      </c>
      <c r="C19" s="221">
        <v>0</v>
      </c>
      <c r="D19" s="222">
        <f t="shared" si="1"/>
        <v>2911560.23</v>
      </c>
      <c r="E19" s="221">
        <v>1197273.99</v>
      </c>
      <c r="F19" s="221">
        <v>1192242.03</v>
      </c>
      <c r="G19" s="222">
        <f t="shared" si="2"/>
        <v>1714286.24</v>
      </c>
    </row>
    <row r="20" spans="1:7" s="198" customFormat="1" x14ac:dyDescent="0.25">
      <c r="A20" s="220" t="s">
        <v>605</v>
      </c>
      <c r="B20" s="221">
        <v>20873326.34</v>
      </c>
      <c r="C20" s="221">
        <v>-2208290.46</v>
      </c>
      <c r="D20" s="222">
        <f t="shared" si="1"/>
        <v>18665035.879999999</v>
      </c>
      <c r="E20" s="221">
        <v>6773278.1200000001</v>
      </c>
      <c r="F20" s="221">
        <v>6735696.2999999998</v>
      </c>
      <c r="G20" s="222">
        <f t="shared" si="2"/>
        <v>11891757.759999998</v>
      </c>
    </row>
    <row r="21" spans="1:7" s="198" customFormat="1" x14ac:dyDescent="0.25">
      <c r="A21" s="220" t="s">
        <v>606</v>
      </c>
      <c r="B21" s="221">
        <v>526484.4</v>
      </c>
      <c r="C21" s="221">
        <v>0</v>
      </c>
      <c r="D21" s="222">
        <f t="shared" si="1"/>
        <v>526484.4</v>
      </c>
      <c r="E21" s="221">
        <v>209245.03</v>
      </c>
      <c r="F21" s="221">
        <v>208380.71</v>
      </c>
      <c r="G21" s="222">
        <f t="shared" si="2"/>
        <v>317239.37</v>
      </c>
    </row>
    <row r="22" spans="1:7" s="198" customFormat="1" x14ac:dyDescent="0.25">
      <c r="A22" s="220" t="s">
        <v>607</v>
      </c>
      <c r="B22" s="221">
        <v>1486380.44</v>
      </c>
      <c r="C22" s="221">
        <v>0</v>
      </c>
      <c r="D22" s="222">
        <f t="shared" si="1"/>
        <v>1486380.44</v>
      </c>
      <c r="E22" s="221">
        <v>457222.46</v>
      </c>
      <c r="F22" s="221">
        <v>455433.98</v>
      </c>
      <c r="G22" s="222">
        <f t="shared" si="2"/>
        <v>1029157.98</v>
      </c>
    </row>
    <row r="23" spans="1:7" s="198" customFormat="1" x14ac:dyDescent="0.25">
      <c r="A23" s="220" t="s">
        <v>608</v>
      </c>
      <c r="B23" s="221">
        <v>1574123.02</v>
      </c>
      <c r="C23" s="221">
        <v>0</v>
      </c>
      <c r="D23" s="222">
        <f t="shared" si="1"/>
        <v>1574123.02</v>
      </c>
      <c r="E23" s="221">
        <v>679006.47</v>
      </c>
      <c r="F23" s="221">
        <v>675680.03</v>
      </c>
      <c r="G23" s="222">
        <f t="shared" si="2"/>
        <v>895116.55</v>
      </c>
    </row>
    <row r="24" spans="1:7" s="198" customFormat="1" x14ac:dyDescent="0.25">
      <c r="A24" s="220" t="s">
        <v>609</v>
      </c>
      <c r="B24" s="221">
        <v>2845646.04</v>
      </c>
      <c r="C24" s="221">
        <v>6546159.1299999999</v>
      </c>
      <c r="D24" s="222">
        <f t="shared" si="1"/>
        <v>9391805.1699999999</v>
      </c>
      <c r="E24" s="221">
        <v>1047211.55</v>
      </c>
      <c r="F24" s="221">
        <v>1037357.07</v>
      </c>
      <c r="G24" s="222">
        <f t="shared" si="2"/>
        <v>8344593.6200000001</v>
      </c>
    </row>
    <row r="25" spans="1:7" s="198" customFormat="1" x14ac:dyDescent="0.25">
      <c r="A25" s="220" t="s">
        <v>610</v>
      </c>
      <c r="B25" s="221">
        <v>2182420.0699999998</v>
      </c>
      <c r="C25" s="221">
        <v>621125</v>
      </c>
      <c r="D25" s="222">
        <f t="shared" si="1"/>
        <v>2803545.07</v>
      </c>
      <c r="E25" s="221">
        <v>1404535</v>
      </c>
      <c r="F25" s="221">
        <v>766667.27</v>
      </c>
      <c r="G25" s="222">
        <f t="shared" si="2"/>
        <v>1399010.0699999998</v>
      </c>
    </row>
    <row r="26" spans="1:7" s="198" customFormat="1" x14ac:dyDescent="0.25">
      <c r="A26" s="220" t="s">
        <v>611</v>
      </c>
      <c r="B26" s="221">
        <v>5907418.2699999996</v>
      </c>
      <c r="C26" s="221">
        <v>17666.7</v>
      </c>
      <c r="D26" s="222">
        <f t="shared" si="1"/>
        <v>5925084.9699999997</v>
      </c>
      <c r="E26" s="221">
        <v>738153.15</v>
      </c>
      <c r="F26" s="221">
        <v>732498.6</v>
      </c>
      <c r="G26" s="222">
        <f t="shared" si="2"/>
        <v>5186931.8199999994</v>
      </c>
    </row>
    <row r="27" spans="1:7" s="198" customFormat="1" x14ac:dyDescent="0.25">
      <c r="A27" s="220" t="s">
        <v>612</v>
      </c>
      <c r="B27" s="221">
        <v>2200686.63</v>
      </c>
      <c r="C27" s="221">
        <v>0</v>
      </c>
      <c r="D27" s="222">
        <f t="shared" si="1"/>
        <v>2200686.63</v>
      </c>
      <c r="E27" s="221">
        <v>674978.31</v>
      </c>
      <c r="F27" s="221">
        <v>671055.78</v>
      </c>
      <c r="G27" s="222">
        <f t="shared" si="2"/>
        <v>1525708.3199999998</v>
      </c>
    </row>
    <row r="28" spans="1:7" s="198" customFormat="1" x14ac:dyDescent="0.25">
      <c r="A28" s="220" t="s">
        <v>613</v>
      </c>
      <c r="B28" s="221">
        <v>2101894.61</v>
      </c>
      <c r="C28" s="221">
        <v>25817.99</v>
      </c>
      <c r="D28" s="222">
        <f t="shared" si="1"/>
        <v>2127712.6</v>
      </c>
      <c r="E28" s="221">
        <v>615398.81999999995</v>
      </c>
      <c r="F28" s="221">
        <v>613257.82999999996</v>
      </c>
      <c r="G28" s="222">
        <f t="shared" si="2"/>
        <v>1512313.7800000003</v>
      </c>
    </row>
    <row r="29" spans="1:7" s="198" customFormat="1" x14ac:dyDescent="0.25">
      <c r="A29" s="220" t="s">
        <v>614</v>
      </c>
      <c r="B29" s="221">
        <v>13443528.640000001</v>
      </c>
      <c r="C29" s="221">
        <v>22045075.629999999</v>
      </c>
      <c r="D29" s="222">
        <f t="shared" si="1"/>
        <v>35488604.269999996</v>
      </c>
      <c r="E29" s="221">
        <v>3038931.21</v>
      </c>
      <c r="F29" s="221">
        <v>2977344.36</v>
      </c>
      <c r="G29" s="222">
        <f t="shared" si="2"/>
        <v>32449673.059999995</v>
      </c>
    </row>
    <row r="30" spans="1:7" s="198" customFormat="1" x14ac:dyDescent="0.25">
      <c r="A30" s="220" t="s">
        <v>615</v>
      </c>
      <c r="B30" s="221">
        <v>2594352.13</v>
      </c>
      <c r="C30" s="221">
        <v>0</v>
      </c>
      <c r="D30" s="222">
        <f t="shared" si="1"/>
        <v>2594352.13</v>
      </c>
      <c r="E30" s="221">
        <v>637894.52</v>
      </c>
      <c r="F30" s="221">
        <v>636037.96</v>
      </c>
      <c r="G30" s="222">
        <f t="shared" si="2"/>
        <v>1956457.6099999999</v>
      </c>
    </row>
    <row r="31" spans="1:7" s="198" customFormat="1" x14ac:dyDescent="0.25">
      <c r="A31" s="220" t="s">
        <v>616</v>
      </c>
      <c r="B31" s="221">
        <v>5324153.68</v>
      </c>
      <c r="C31" s="221">
        <v>0</v>
      </c>
      <c r="D31" s="222">
        <f t="shared" si="1"/>
        <v>5324153.68</v>
      </c>
      <c r="E31" s="221">
        <v>1658377.63</v>
      </c>
      <c r="F31" s="221">
        <v>1655820.04</v>
      </c>
      <c r="G31" s="222">
        <f t="shared" si="2"/>
        <v>3665776.05</v>
      </c>
    </row>
    <row r="32" spans="1:7" s="198" customFormat="1" x14ac:dyDescent="0.25">
      <c r="A32" s="220" t="s">
        <v>617</v>
      </c>
      <c r="B32" s="221">
        <v>767480.59</v>
      </c>
      <c r="C32" s="221">
        <v>0</v>
      </c>
      <c r="D32" s="222">
        <f t="shared" si="1"/>
        <v>767480.59</v>
      </c>
      <c r="E32" s="221">
        <v>300996.21999999997</v>
      </c>
      <c r="F32" s="221">
        <v>298863.21999999997</v>
      </c>
      <c r="G32" s="222">
        <f t="shared" si="2"/>
        <v>466484.37</v>
      </c>
    </row>
    <row r="33" spans="1:7" s="198" customFormat="1" x14ac:dyDescent="0.25">
      <c r="A33" s="220" t="s">
        <v>618</v>
      </c>
      <c r="B33" s="221">
        <v>38845581.729999997</v>
      </c>
      <c r="C33" s="221">
        <v>2414837.69</v>
      </c>
      <c r="D33" s="222">
        <f t="shared" si="1"/>
        <v>41260419.419999994</v>
      </c>
      <c r="E33" s="221">
        <v>16259583.74</v>
      </c>
      <c r="F33" s="221">
        <v>16098911.949999999</v>
      </c>
      <c r="G33" s="222">
        <f t="shared" si="2"/>
        <v>25000835.679999992</v>
      </c>
    </row>
    <row r="34" spans="1:7" s="198" customFormat="1" x14ac:dyDescent="0.25">
      <c r="A34" s="220" t="s">
        <v>619</v>
      </c>
      <c r="B34" s="221">
        <v>6020367.7699999996</v>
      </c>
      <c r="C34" s="221">
        <v>0</v>
      </c>
      <c r="D34" s="222">
        <f t="shared" si="1"/>
        <v>6020367.7699999996</v>
      </c>
      <c r="E34" s="221">
        <v>1697083.57</v>
      </c>
      <c r="F34" s="221">
        <v>1605255.74</v>
      </c>
      <c r="G34" s="222">
        <f t="shared" si="2"/>
        <v>4323284.1999999993</v>
      </c>
    </row>
    <row r="35" spans="1:7" s="198" customFormat="1" x14ac:dyDescent="0.25">
      <c r="A35" s="220" t="s">
        <v>620</v>
      </c>
      <c r="B35" s="221">
        <v>13917641.85</v>
      </c>
      <c r="C35" s="221">
        <v>0</v>
      </c>
      <c r="D35" s="222">
        <f t="shared" si="1"/>
        <v>13917641.85</v>
      </c>
      <c r="E35" s="221">
        <v>5070070.57</v>
      </c>
      <c r="F35" s="221">
        <v>5024770.8499999996</v>
      </c>
      <c r="G35" s="222">
        <f t="shared" si="2"/>
        <v>8847571.2799999993</v>
      </c>
    </row>
    <row r="36" spans="1:7" s="198" customFormat="1" x14ac:dyDescent="0.25">
      <c r="A36" s="220" t="s">
        <v>621</v>
      </c>
      <c r="B36" s="221">
        <v>1598148.51</v>
      </c>
      <c r="C36" s="221">
        <v>0</v>
      </c>
      <c r="D36" s="222">
        <f t="shared" si="1"/>
        <v>1598148.51</v>
      </c>
      <c r="E36" s="221">
        <v>570411.29</v>
      </c>
      <c r="F36" s="221">
        <v>512697.07</v>
      </c>
      <c r="G36" s="222">
        <f t="shared" si="2"/>
        <v>1027737.22</v>
      </c>
    </row>
    <row r="37" spans="1:7" s="198" customFormat="1" x14ac:dyDescent="0.25">
      <c r="A37" s="220" t="s">
        <v>622</v>
      </c>
      <c r="B37" s="221">
        <v>1513852.99</v>
      </c>
      <c r="C37" s="221">
        <v>0</v>
      </c>
      <c r="D37" s="222">
        <f t="shared" si="1"/>
        <v>1513852.99</v>
      </c>
      <c r="E37" s="221">
        <v>373864.8</v>
      </c>
      <c r="F37" s="221">
        <v>372414</v>
      </c>
      <c r="G37" s="222">
        <f t="shared" si="2"/>
        <v>1139988.19</v>
      </c>
    </row>
    <row r="38" spans="1:7" s="198" customFormat="1" x14ac:dyDescent="0.25">
      <c r="A38" s="220" t="s">
        <v>623</v>
      </c>
      <c r="B38" s="221">
        <v>1092642.83</v>
      </c>
      <c r="C38" s="221">
        <v>0</v>
      </c>
      <c r="D38" s="222">
        <f t="shared" si="1"/>
        <v>1092642.83</v>
      </c>
      <c r="E38" s="221">
        <v>464957.89</v>
      </c>
      <c r="F38" s="221">
        <v>463814.29</v>
      </c>
      <c r="G38" s="222">
        <f t="shared" si="2"/>
        <v>627684.94000000006</v>
      </c>
    </row>
    <row r="39" spans="1:7" s="198" customFormat="1" x14ac:dyDescent="0.25">
      <c r="A39" s="220" t="s">
        <v>624</v>
      </c>
      <c r="B39" s="221">
        <v>402566.24</v>
      </c>
      <c r="C39" s="221">
        <v>86992.73</v>
      </c>
      <c r="D39" s="222">
        <f t="shared" si="1"/>
        <v>489558.97</v>
      </c>
      <c r="E39" s="221">
        <v>80670.899999999994</v>
      </c>
      <c r="F39" s="221">
        <v>80141.3</v>
      </c>
      <c r="G39" s="222">
        <f t="shared" si="2"/>
        <v>408888.06999999995</v>
      </c>
    </row>
    <row r="40" spans="1:7" s="198" customFormat="1" x14ac:dyDescent="0.25">
      <c r="A40" s="220" t="s">
        <v>625</v>
      </c>
      <c r="B40" s="221">
        <v>288857.82</v>
      </c>
      <c r="C40" s="221">
        <v>0</v>
      </c>
      <c r="D40" s="222">
        <f t="shared" si="1"/>
        <v>288857.82</v>
      </c>
      <c r="E40" s="221">
        <v>152946.73000000001</v>
      </c>
      <c r="F40" s="221">
        <v>152607.32999999999</v>
      </c>
      <c r="G40" s="222">
        <f t="shared" si="2"/>
        <v>135911.09</v>
      </c>
    </row>
    <row r="41" spans="1:7" s="198" customFormat="1" x14ac:dyDescent="0.25">
      <c r="A41" s="220" t="s">
        <v>626</v>
      </c>
      <c r="B41" s="221">
        <v>830178.14</v>
      </c>
      <c r="C41" s="221">
        <v>0</v>
      </c>
      <c r="D41" s="222">
        <f t="shared" si="1"/>
        <v>830178.14</v>
      </c>
      <c r="E41" s="221">
        <v>0</v>
      </c>
      <c r="F41" s="221">
        <v>0</v>
      </c>
      <c r="G41" s="222">
        <f t="shared" si="2"/>
        <v>830178.14</v>
      </c>
    </row>
    <row r="42" spans="1:7" s="198" customFormat="1" x14ac:dyDescent="0.25">
      <c r="A42" s="220" t="s">
        <v>627</v>
      </c>
      <c r="B42" s="221">
        <v>8573525.3699999992</v>
      </c>
      <c r="C42" s="221">
        <v>906814.63</v>
      </c>
      <c r="D42" s="222">
        <f t="shared" si="1"/>
        <v>9480340</v>
      </c>
      <c r="E42" s="221">
        <v>4588920.4400000004</v>
      </c>
      <c r="F42" s="221">
        <v>4588920.4400000004</v>
      </c>
      <c r="G42" s="222">
        <f t="shared" si="2"/>
        <v>4891419.5599999996</v>
      </c>
    </row>
    <row r="43" spans="1:7" s="198" customFormat="1" x14ac:dyDescent="0.25">
      <c r="A43" s="220" t="s">
        <v>628</v>
      </c>
      <c r="B43" s="221">
        <v>5988209.5800000001</v>
      </c>
      <c r="C43" s="221">
        <v>0</v>
      </c>
      <c r="D43" s="222">
        <f t="shared" si="1"/>
        <v>5988209.5800000001</v>
      </c>
      <c r="E43" s="221">
        <v>3040000</v>
      </c>
      <c r="F43" s="221">
        <v>3040000</v>
      </c>
      <c r="G43" s="222">
        <f t="shared" si="2"/>
        <v>2948209.58</v>
      </c>
    </row>
    <row r="44" spans="1:7" s="198" customFormat="1" x14ac:dyDescent="0.25">
      <c r="A44" s="220" t="s">
        <v>629</v>
      </c>
      <c r="B44" s="221">
        <v>4492527.05</v>
      </c>
      <c r="C44" s="221">
        <v>0</v>
      </c>
      <c r="D44" s="222">
        <f t="shared" si="1"/>
        <v>4492527.05</v>
      </c>
      <c r="E44" s="221">
        <v>2400000</v>
      </c>
      <c r="F44" s="221">
        <v>2400000</v>
      </c>
      <c r="G44" s="222">
        <f t="shared" si="2"/>
        <v>2092527.0499999998</v>
      </c>
    </row>
    <row r="45" spans="1:7" s="198" customFormat="1" x14ac:dyDescent="0.25">
      <c r="A45" s="62"/>
      <c r="B45" s="74"/>
      <c r="C45" s="74"/>
      <c r="D45" s="74"/>
      <c r="E45" s="74"/>
      <c r="F45" s="74"/>
      <c r="G45" s="74"/>
    </row>
    <row r="46" spans="1:7" x14ac:dyDescent="0.25">
      <c r="A46" s="30" t="s">
        <v>153</v>
      </c>
      <c r="B46" s="48"/>
      <c r="C46" s="48"/>
      <c r="D46" s="48"/>
      <c r="E46" s="48"/>
      <c r="F46" s="48"/>
      <c r="G46" s="48"/>
    </row>
    <row r="47" spans="1:7" x14ac:dyDescent="0.25">
      <c r="A47" s="3" t="s">
        <v>389</v>
      </c>
      <c r="B47" s="203">
        <f>SUM(B48:B58)</f>
        <v>76832757.549999997</v>
      </c>
      <c r="C47" s="203">
        <f t="shared" ref="C47:G47" si="3">SUM(C48:C58)</f>
        <v>23039587.369999997</v>
      </c>
      <c r="D47" s="203">
        <f t="shared" si="3"/>
        <v>99872344.920000002</v>
      </c>
      <c r="E47" s="203">
        <f t="shared" si="3"/>
        <v>27467660.66</v>
      </c>
      <c r="F47" s="203">
        <f t="shared" si="3"/>
        <v>27375089.27</v>
      </c>
      <c r="G47" s="203">
        <f t="shared" si="3"/>
        <v>72404684.260000005</v>
      </c>
    </row>
    <row r="48" spans="1:7" x14ac:dyDescent="0.25">
      <c r="A48" s="220" t="s">
        <v>598</v>
      </c>
      <c r="B48" s="221">
        <v>680000</v>
      </c>
      <c r="C48" s="221">
        <v>0</v>
      </c>
      <c r="D48" s="222">
        <f t="shared" ref="D48:D57" si="4">B48+C48</f>
        <v>680000</v>
      </c>
      <c r="E48" s="221">
        <v>368834.85</v>
      </c>
      <c r="F48" s="221">
        <v>368834.85</v>
      </c>
      <c r="G48" s="222">
        <f t="shared" ref="G48:G57" si="5">D48-E48</f>
        <v>311165.15000000002</v>
      </c>
    </row>
    <row r="49" spans="1:7" x14ac:dyDescent="0.25">
      <c r="A49" s="220" t="s">
        <v>609</v>
      </c>
      <c r="B49" s="221">
        <v>0</v>
      </c>
      <c r="C49" s="221">
        <v>1657416</v>
      </c>
      <c r="D49" s="222">
        <f t="shared" si="4"/>
        <v>1657416</v>
      </c>
      <c r="E49" s="221">
        <v>0</v>
      </c>
      <c r="F49" s="221">
        <v>0</v>
      </c>
      <c r="G49" s="222">
        <f t="shared" si="5"/>
        <v>1657416</v>
      </c>
    </row>
    <row r="50" spans="1:7" x14ac:dyDescent="0.25">
      <c r="A50" s="220" t="s">
        <v>610</v>
      </c>
      <c r="B50" s="221">
        <v>0</v>
      </c>
      <c r="C50" s="221">
        <v>717500</v>
      </c>
      <c r="D50" s="222">
        <f t="shared" si="4"/>
        <v>717500</v>
      </c>
      <c r="E50" s="221">
        <v>249690</v>
      </c>
      <c r="F50" s="221">
        <v>249690</v>
      </c>
      <c r="G50" s="222">
        <f t="shared" si="5"/>
        <v>467810</v>
      </c>
    </row>
    <row r="51" spans="1:7" x14ac:dyDescent="0.25">
      <c r="A51" s="220" t="s">
        <v>611</v>
      </c>
      <c r="B51" s="221">
        <v>0</v>
      </c>
      <c r="C51" s="221">
        <v>1000000</v>
      </c>
      <c r="D51" s="222">
        <f t="shared" si="4"/>
        <v>1000000</v>
      </c>
      <c r="E51" s="221">
        <v>0</v>
      </c>
      <c r="F51" s="221">
        <v>0</v>
      </c>
      <c r="G51" s="222">
        <f t="shared" si="5"/>
        <v>1000000</v>
      </c>
    </row>
    <row r="52" spans="1:7" x14ac:dyDescent="0.25">
      <c r="A52" s="220" t="s">
        <v>614</v>
      </c>
      <c r="B52" s="221">
        <v>24713563.289999999</v>
      </c>
      <c r="C52" s="221">
        <v>19188150.899999999</v>
      </c>
      <c r="D52" s="222">
        <f t="shared" si="4"/>
        <v>43901714.189999998</v>
      </c>
      <c r="E52" s="221">
        <v>6562331.0499999998</v>
      </c>
      <c r="F52" s="221">
        <v>6562331.0499999998</v>
      </c>
      <c r="G52" s="222">
        <f t="shared" si="5"/>
        <v>37339383.140000001</v>
      </c>
    </row>
    <row r="53" spans="1:7" x14ac:dyDescent="0.25">
      <c r="A53" s="220" t="s">
        <v>618</v>
      </c>
      <c r="B53" s="221">
        <v>1500000</v>
      </c>
      <c r="C53" s="221">
        <v>0</v>
      </c>
      <c r="D53" s="222">
        <f t="shared" si="4"/>
        <v>1500000</v>
      </c>
      <c r="E53" s="221">
        <v>499739.87</v>
      </c>
      <c r="F53" s="221">
        <v>499739.87</v>
      </c>
      <c r="G53" s="222">
        <f t="shared" si="5"/>
        <v>1000260.13</v>
      </c>
    </row>
    <row r="54" spans="1:7" x14ac:dyDescent="0.25">
      <c r="A54" s="220" t="s">
        <v>619</v>
      </c>
      <c r="B54" s="221">
        <v>47784977.649999999</v>
      </c>
      <c r="C54" s="221">
        <v>0</v>
      </c>
      <c r="D54" s="222">
        <f t="shared" si="4"/>
        <v>47784977.649999999</v>
      </c>
      <c r="E54" s="221">
        <v>18915637.609999999</v>
      </c>
      <c r="F54" s="221">
        <v>18915637.609999999</v>
      </c>
      <c r="G54" s="222">
        <f t="shared" si="5"/>
        <v>28869340.039999999</v>
      </c>
    </row>
    <row r="55" spans="1:7" x14ac:dyDescent="0.25">
      <c r="A55" s="220" t="s">
        <v>620</v>
      </c>
      <c r="B55" s="221">
        <v>150000</v>
      </c>
      <c r="C55" s="221">
        <v>0</v>
      </c>
      <c r="D55" s="222">
        <f t="shared" si="4"/>
        <v>150000</v>
      </c>
      <c r="E55" s="221">
        <v>0</v>
      </c>
      <c r="F55" s="221">
        <v>0</v>
      </c>
      <c r="G55" s="222">
        <f t="shared" si="5"/>
        <v>150000</v>
      </c>
    </row>
    <row r="56" spans="1:7" s="198" customFormat="1" x14ac:dyDescent="0.25">
      <c r="A56" s="220" t="s">
        <v>621</v>
      </c>
      <c r="B56" s="221">
        <v>2004216.61</v>
      </c>
      <c r="C56" s="221">
        <v>362520.47</v>
      </c>
      <c r="D56" s="222">
        <f t="shared" si="4"/>
        <v>2366737.08</v>
      </c>
      <c r="E56" s="221">
        <v>814427.28</v>
      </c>
      <c r="F56" s="221">
        <v>778855.89</v>
      </c>
      <c r="G56" s="222">
        <f t="shared" si="5"/>
        <v>1552309.8</v>
      </c>
    </row>
    <row r="57" spans="1:7" s="198" customFormat="1" x14ac:dyDescent="0.25">
      <c r="A57" s="220" t="s">
        <v>623</v>
      </c>
      <c r="B57" s="221">
        <v>0</v>
      </c>
      <c r="C57" s="221">
        <v>114000</v>
      </c>
      <c r="D57" s="222">
        <f t="shared" si="4"/>
        <v>114000</v>
      </c>
      <c r="E57" s="221">
        <v>57000</v>
      </c>
      <c r="F57" s="221">
        <v>0</v>
      </c>
      <c r="G57" s="222">
        <f t="shared" si="5"/>
        <v>57000</v>
      </c>
    </row>
    <row r="58" spans="1:7" s="198" customFormat="1" x14ac:dyDescent="0.25">
      <c r="A58" s="62"/>
      <c r="B58" s="74"/>
      <c r="C58" s="74"/>
      <c r="D58" s="74"/>
      <c r="E58" s="74"/>
      <c r="F58" s="74"/>
      <c r="G58" s="74"/>
    </row>
    <row r="59" spans="1:7" x14ac:dyDescent="0.25">
      <c r="A59" s="30" t="s">
        <v>153</v>
      </c>
      <c r="B59" s="48"/>
      <c r="C59" s="48"/>
      <c r="D59" s="48"/>
      <c r="E59" s="48"/>
      <c r="F59" s="48"/>
      <c r="G59" s="48"/>
    </row>
    <row r="60" spans="1:7" x14ac:dyDescent="0.25">
      <c r="A60" s="3" t="s">
        <v>385</v>
      </c>
      <c r="B60" s="203">
        <f>SUM(B47,B9)</f>
        <v>279139308.19</v>
      </c>
      <c r="C60" s="203">
        <f>SUM(C47,C9)</f>
        <v>62473526.949999996</v>
      </c>
      <c r="D60" s="203">
        <f>SUM(D47,D9)</f>
        <v>341612835.13999999</v>
      </c>
      <c r="E60" s="203">
        <f>SUM(E47,E9)</f>
        <v>103261982.78</v>
      </c>
      <c r="F60" s="203">
        <f>SUM(F47,F9)</f>
        <v>101970212.86</v>
      </c>
      <c r="G60" s="4">
        <f>SUM(G47,G9)</f>
        <v>238350852.35999995</v>
      </c>
    </row>
    <row r="61" spans="1:7" x14ac:dyDescent="0.25">
      <c r="A61" s="54"/>
      <c r="B61" s="54"/>
      <c r="C61" s="54"/>
      <c r="D61" s="54"/>
      <c r="E61" s="54"/>
      <c r="F61" s="54"/>
      <c r="G61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9 B59:G60 B46:G4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9:G60 B46:G46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A79" sqref="A7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1" t="s">
        <v>390</v>
      </c>
      <c r="B1" s="172"/>
      <c r="C1" s="172"/>
      <c r="D1" s="172"/>
      <c r="E1" s="172"/>
      <c r="F1" s="172"/>
      <c r="G1" s="172"/>
    </row>
    <row r="2" spans="1:7" x14ac:dyDescent="0.25">
      <c r="A2" s="106" t="str">
        <f>'Formato 1'!A2</f>
        <v xml:space="preserve"> Municipio de Uriangato Gto.</v>
      </c>
      <c r="B2" s="107"/>
      <c r="C2" s="107"/>
      <c r="D2" s="107"/>
      <c r="E2" s="107"/>
      <c r="F2" s="107"/>
      <c r="G2" s="108"/>
    </row>
    <row r="3" spans="1:7" x14ac:dyDescent="0.25">
      <c r="A3" s="109" t="s">
        <v>391</v>
      </c>
      <c r="B3" s="110"/>
      <c r="C3" s="110"/>
      <c r="D3" s="110"/>
      <c r="E3" s="110"/>
      <c r="F3" s="110"/>
      <c r="G3" s="111"/>
    </row>
    <row r="4" spans="1:7" x14ac:dyDescent="0.25">
      <c r="A4" s="109" t="s">
        <v>392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160" t="s">
        <v>6</v>
      </c>
      <c r="B7" s="168" t="s">
        <v>304</v>
      </c>
      <c r="C7" s="169"/>
      <c r="D7" s="169"/>
      <c r="E7" s="169"/>
      <c r="F7" s="170"/>
      <c r="G7" s="164" t="s">
        <v>393</v>
      </c>
    </row>
    <row r="8" spans="1:7" ht="30" x14ac:dyDescent="0.25">
      <c r="A8" s="161"/>
      <c r="B8" s="25" t="s">
        <v>306</v>
      </c>
      <c r="C8" s="7" t="s">
        <v>394</v>
      </c>
      <c r="D8" s="25" t="s">
        <v>308</v>
      </c>
      <c r="E8" s="25" t="s">
        <v>192</v>
      </c>
      <c r="F8" s="31" t="s">
        <v>209</v>
      </c>
      <c r="G8" s="163"/>
    </row>
    <row r="9" spans="1:7" ht="16.5" customHeight="1" x14ac:dyDescent="0.25">
      <c r="A9" s="26" t="s">
        <v>395</v>
      </c>
      <c r="B9" s="223">
        <f>SUM(B10,B19,B27,B37)</f>
        <v>202306550.64000002</v>
      </c>
      <c r="C9" s="223">
        <f t="shared" ref="C9:G9" si="0">SUM(C10,C19,C27,C37)</f>
        <v>39433939.579999998</v>
      </c>
      <c r="D9" s="223">
        <f t="shared" si="0"/>
        <v>241740490.22</v>
      </c>
      <c r="E9" s="223">
        <f t="shared" si="0"/>
        <v>75794322.11999999</v>
      </c>
      <c r="F9" s="223">
        <f t="shared" si="0"/>
        <v>74595123.590000004</v>
      </c>
      <c r="G9" s="223">
        <f t="shared" si="0"/>
        <v>165946168.09999996</v>
      </c>
    </row>
    <row r="10" spans="1:7" ht="15" customHeight="1" x14ac:dyDescent="0.25">
      <c r="A10" s="57" t="s">
        <v>396</v>
      </c>
      <c r="B10" s="46">
        <f>SUM(B11:B18)</f>
        <v>119680788.89</v>
      </c>
      <c r="C10" s="46">
        <f t="shared" ref="C10:G10" si="1">SUM(C11:C18)</f>
        <v>7702280.7399999993</v>
      </c>
      <c r="D10" s="46">
        <f t="shared" si="1"/>
        <v>127383069.63</v>
      </c>
      <c r="E10" s="46">
        <f t="shared" si="1"/>
        <v>45341997.859999999</v>
      </c>
      <c r="F10" s="46">
        <f t="shared" si="1"/>
        <v>44999463.659999996</v>
      </c>
      <c r="G10" s="46">
        <f t="shared" si="1"/>
        <v>82041071.769999996</v>
      </c>
    </row>
    <row r="11" spans="1:7" x14ac:dyDescent="0.25">
      <c r="A11" s="76" t="s">
        <v>397</v>
      </c>
      <c r="B11" s="224">
        <v>27315565</v>
      </c>
      <c r="C11" s="224">
        <v>6669450.0800000001</v>
      </c>
      <c r="D11" s="225">
        <f>B11+C11</f>
        <v>33985015.079999998</v>
      </c>
      <c r="E11" s="224">
        <v>12698233.550000001</v>
      </c>
      <c r="F11" s="224">
        <v>12672050.59</v>
      </c>
      <c r="G11" s="225">
        <f>D11-E11</f>
        <v>21286781.529999997</v>
      </c>
    </row>
    <row r="12" spans="1:7" x14ac:dyDescent="0.25">
      <c r="A12" s="76" t="s">
        <v>398</v>
      </c>
      <c r="B12" s="224">
        <v>526484.4</v>
      </c>
      <c r="C12" s="224">
        <v>0</v>
      </c>
      <c r="D12" s="225">
        <f t="shared" ref="D12:D18" si="2">B12+C12</f>
        <v>526484.4</v>
      </c>
      <c r="E12" s="224">
        <v>209245.03</v>
      </c>
      <c r="F12" s="224">
        <v>208380.71</v>
      </c>
      <c r="G12" s="225">
        <f t="shared" ref="G12:G18" si="3">D12-E12</f>
        <v>317239.37</v>
      </c>
    </row>
    <row r="13" spans="1:7" x14ac:dyDescent="0.25">
      <c r="A13" s="76" t="s">
        <v>399</v>
      </c>
      <c r="B13" s="224">
        <v>22854035.890000001</v>
      </c>
      <c r="C13" s="224">
        <v>2395283.19</v>
      </c>
      <c r="D13" s="225">
        <f t="shared" si="2"/>
        <v>25249319.080000002</v>
      </c>
      <c r="E13" s="224">
        <v>7361657.5899999999</v>
      </c>
      <c r="F13" s="224">
        <v>7334779.4199999999</v>
      </c>
      <c r="G13" s="225">
        <f t="shared" si="3"/>
        <v>17887661.490000002</v>
      </c>
    </row>
    <row r="14" spans="1:7" x14ac:dyDescent="0.25">
      <c r="A14" s="76" t="s">
        <v>400</v>
      </c>
      <c r="B14" s="225">
        <v>0</v>
      </c>
      <c r="C14" s="225">
        <v>0</v>
      </c>
      <c r="D14" s="225">
        <f t="shared" si="2"/>
        <v>0</v>
      </c>
      <c r="E14" s="225">
        <v>0</v>
      </c>
      <c r="F14" s="225">
        <v>0</v>
      </c>
      <c r="G14" s="225">
        <f t="shared" si="3"/>
        <v>0</v>
      </c>
    </row>
    <row r="15" spans="1:7" x14ac:dyDescent="0.25">
      <c r="A15" s="76" t="s">
        <v>401</v>
      </c>
      <c r="B15" s="224">
        <v>5686301.6699999999</v>
      </c>
      <c r="C15" s="224">
        <v>0</v>
      </c>
      <c r="D15" s="225">
        <f t="shared" si="2"/>
        <v>5686301.6699999999</v>
      </c>
      <c r="E15" s="224">
        <v>2166542.21</v>
      </c>
      <c r="F15" s="224">
        <v>2153662.73</v>
      </c>
      <c r="G15" s="225">
        <f t="shared" si="3"/>
        <v>3519759.46</v>
      </c>
    </row>
    <row r="16" spans="1:7" x14ac:dyDescent="0.25">
      <c r="A16" s="76" t="s">
        <v>402</v>
      </c>
      <c r="B16" s="225">
        <v>0</v>
      </c>
      <c r="C16" s="225">
        <v>0</v>
      </c>
      <c r="D16" s="225">
        <f t="shared" si="2"/>
        <v>0</v>
      </c>
      <c r="E16" s="225">
        <v>0</v>
      </c>
      <c r="F16" s="225">
        <v>0</v>
      </c>
      <c r="G16" s="225">
        <f t="shared" si="3"/>
        <v>0</v>
      </c>
    </row>
    <row r="17" spans="1:7" x14ac:dyDescent="0.25">
      <c r="A17" s="76" t="s">
        <v>403</v>
      </c>
      <c r="B17" s="224">
        <v>21536158.129999999</v>
      </c>
      <c r="C17" s="224">
        <v>0</v>
      </c>
      <c r="D17" s="225">
        <f t="shared" si="2"/>
        <v>21536158.129999999</v>
      </c>
      <c r="E17" s="224">
        <v>7337565.4299999997</v>
      </c>
      <c r="F17" s="224">
        <v>7142723.6600000001</v>
      </c>
      <c r="G17" s="225">
        <f t="shared" si="3"/>
        <v>14198592.699999999</v>
      </c>
    </row>
    <row r="18" spans="1:7" x14ac:dyDescent="0.25">
      <c r="A18" s="76" t="s">
        <v>404</v>
      </c>
      <c r="B18" s="224">
        <v>41762243.799999997</v>
      </c>
      <c r="C18" s="224">
        <v>-1362452.53</v>
      </c>
      <c r="D18" s="225">
        <f t="shared" si="2"/>
        <v>40399791.269999996</v>
      </c>
      <c r="E18" s="224">
        <v>15568754.050000001</v>
      </c>
      <c r="F18" s="224">
        <v>15487866.550000001</v>
      </c>
      <c r="G18" s="225">
        <f t="shared" si="3"/>
        <v>24831037.219999995</v>
      </c>
    </row>
    <row r="19" spans="1:7" x14ac:dyDescent="0.25">
      <c r="A19" s="57" t="s">
        <v>405</v>
      </c>
      <c r="B19" s="46">
        <f>SUM(B20:B26)</f>
        <v>71314695.290000007</v>
      </c>
      <c r="C19" s="46">
        <f t="shared" ref="C19:G19" si="4">SUM(C20:C26)</f>
        <v>30371667.139999997</v>
      </c>
      <c r="D19" s="46">
        <f t="shared" si="4"/>
        <v>101686362.42999999</v>
      </c>
      <c r="E19" s="46">
        <f t="shared" si="4"/>
        <v>27293373.299999997</v>
      </c>
      <c r="F19" s="46">
        <f t="shared" si="4"/>
        <v>27070813.530000001</v>
      </c>
      <c r="G19" s="46">
        <f t="shared" si="4"/>
        <v>74392989.129999995</v>
      </c>
    </row>
    <row r="20" spans="1:7" x14ac:dyDescent="0.25">
      <c r="A20" s="76" t="s">
        <v>406</v>
      </c>
      <c r="B20" s="224">
        <v>7882966.8399999999</v>
      </c>
      <c r="C20" s="224">
        <v>345817.99</v>
      </c>
      <c r="D20" s="225">
        <f t="shared" ref="D20:D26" si="5">B20+C20</f>
        <v>8228784.8300000001</v>
      </c>
      <c r="E20" s="224">
        <v>3236740.51</v>
      </c>
      <c r="F20" s="224">
        <v>3135144.71</v>
      </c>
      <c r="G20" s="225">
        <f t="shared" ref="G20:G26" si="6">D20-E20</f>
        <v>4992044.32</v>
      </c>
    </row>
    <row r="21" spans="1:7" x14ac:dyDescent="0.25">
      <c r="A21" s="76" t="s">
        <v>407</v>
      </c>
      <c r="B21" s="224">
        <v>34414300.450000003</v>
      </c>
      <c r="C21" s="224">
        <v>29123534.52</v>
      </c>
      <c r="D21" s="225">
        <f t="shared" si="5"/>
        <v>63537834.969999999</v>
      </c>
      <c r="E21" s="224">
        <v>10922718.789999999</v>
      </c>
      <c r="F21" s="224">
        <v>10811046.880000001</v>
      </c>
      <c r="G21" s="225">
        <f t="shared" si="6"/>
        <v>52615116.18</v>
      </c>
    </row>
    <row r="22" spans="1:7" x14ac:dyDescent="0.25">
      <c r="A22" s="76" t="s">
        <v>408</v>
      </c>
      <c r="B22" s="225">
        <v>0</v>
      </c>
      <c r="C22" s="225">
        <v>0</v>
      </c>
      <c r="D22" s="225">
        <f t="shared" si="5"/>
        <v>0</v>
      </c>
      <c r="E22" s="225">
        <v>0</v>
      </c>
      <c r="F22" s="225">
        <v>0</v>
      </c>
      <c r="G22" s="225">
        <f t="shared" si="6"/>
        <v>0</v>
      </c>
    </row>
    <row r="23" spans="1:7" x14ac:dyDescent="0.25">
      <c r="A23" s="76" t="s">
        <v>409</v>
      </c>
      <c r="B23" s="224">
        <v>10480736.630000001</v>
      </c>
      <c r="C23" s="224">
        <v>0</v>
      </c>
      <c r="D23" s="225">
        <f t="shared" si="5"/>
        <v>10480736.630000001</v>
      </c>
      <c r="E23" s="224">
        <v>5440000</v>
      </c>
      <c r="F23" s="224">
        <v>5440000</v>
      </c>
      <c r="G23" s="225">
        <f t="shared" si="6"/>
        <v>5040736.6300000008</v>
      </c>
    </row>
    <row r="24" spans="1:7" x14ac:dyDescent="0.25">
      <c r="A24" s="76" t="s">
        <v>410</v>
      </c>
      <c r="B24" s="224">
        <v>5613011.5</v>
      </c>
      <c r="C24" s="224">
        <v>0</v>
      </c>
      <c r="D24" s="225">
        <f t="shared" si="5"/>
        <v>5613011.5</v>
      </c>
      <c r="E24" s="224">
        <v>1811324.36</v>
      </c>
      <c r="F24" s="224">
        <v>1808427.37</v>
      </c>
      <c r="G24" s="225">
        <f t="shared" si="6"/>
        <v>3801687.1399999997</v>
      </c>
    </row>
    <row r="25" spans="1:7" x14ac:dyDescent="0.25">
      <c r="A25" s="76" t="s">
        <v>411</v>
      </c>
      <c r="B25" s="224">
        <v>11331726.880000001</v>
      </c>
      <c r="C25" s="224">
        <v>906814.63</v>
      </c>
      <c r="D25" s="225">
        <f t="shared" si="5"/>
        <v>12238541.510000002</v>
      </c>
      <c r="E25" s="224">
        <v>5508724.8399999999</v>
      </c>
      <c r="F25" s="224">
        <v>5503780.5700000003</v>
      </c>
      <c r="G25" s="225">
        <f t="shared" si="6"/>
        <v>6729816.6700000018</v>
      </c>
    </row>
    <row r="26" spans="1:7" x14ac:dyDescent="0.25">
      <c r="A26" s="76" t="s">
        <v>412</v>
      </c>
      <c r="B26" s="224">
        <v>1591952.99</v>
      </c>
      <c r="C26" s="224">
        <v>-4500</v>
      </c>
      <c r="D26" s="225">
        <f t="shared" si="5"/>
        <v>1587452.99</v>
      </c>
      <c r="E26" s="224">
        <v>373864.8</v>
      </c>
      <c r="F26" s="224">
        <v>372414</v>
      </c>
      <c r="G26" s="225">
        <f t="shared" si="6"/>
        <v>1213588.19</v>
      </c>
    </row>
    <row r="27" spans="1:7" x14ac:dyDescent="0.25">
      <c r="A27" s="57" t="s">
        <v>413</v>
      </c>
      <c r="B27" s="46">
        <f>SUM(B28:B36)</f>
        <v>11311066.460000001</v>
      </c>
      <c r="C27" s="46">
        <f t="shared" ref="C27:G27" si="7">SUM(C28:C36)</f>
        <v>1359991.7</v>
      </c>
      <c r="D27" s="46">
        <f t="shared" si="7"/>
        <v>12671058.16</v>
      </c>
      <c r="E27" s="46">
        <f t="shared" si="7"/>
        <v>3158950.96</v>
      </c>
      <c r="F27" s="46">
        <f t="shared" si="7"/>
        <v>2524846.4</v>
      </c>
      <c r="G27" s="46">
        <f t="shared" si="7"/>
        <v>9512107.1999999993</v>
      </c>
    </row>
    <row r="28" spans="1:7" x14ac:dyDescent="0.25">
      <c r="A28" s="79" t="s">
        <v>414</v>
      </c>
      <c r="B28" s="224">
        <v>5147544.6900000004</v>
      </c>
      <c r="C28" s="224">
        <v>17666.7</v>
      </c>
      <c r="D28" s="225">
        <f t="shared" ref="D28:D36" si="8">B28+C28</f>
        <v>5165211.3900000006</v>
      </c>
      <c r="E28" s="224">
        <v>982858.84</v>
      </c>
      <c r="F28" s="224">
        <v>977465.36</v>
      </c>
      <c r="G28" s="225">
        <f t="shared" ref="G28:G36" si="9">D28-E28</f>
        <v>4182352.5500000007</v>
      </c>
    </row>
    <row r="29" spans="1:7" x14ac:dyDescent="0.25">
      <c r="A29" s="76" t="s">
        <v>415</v>
      </c>
      <c r="B29" s="224">
        <v>0</v>
      </c>
      <c r="C29" s="224">
        <v>1342325</v>
      </c>
      <c r="D29" s="225">
        <f t="shared" si="8"/>
        <v>1342325</v>
      </c>
      <c r="E29" s="224">
        <v>874290</v>
      </c>
      <c r="F29" s="224">
        <v>249690</v>
      </c>
      <c r="G29" s="225">
        <f t="shared" si="9"/>
        <v>468035</v>
      </c>
    </row>
    <row r="30" spans="1:7" x14ac:dyDescent="0.25">
      <c r="A30" s="76" t="s">
        <v>416</v>
      </c>
      <c r="B30" s="225">
        <v>0</v>
      </c>
      <c r="C30" s="225">
        <v>0</v>
      </c>
      <c r="D30" s="225">
        <f t="shared" si="8"/>
        <v>0</v>
      </c>
      <c r="E30" s="225">
        <v>0</v>
      </c>
      <c r="F30" s="225">
        <v>0</v>
      </c>
      <c r="G30" s="225">
        <f t="shared" si="9"/>
        <v>0</v>
      </c>
    </row>
    <row r="31" spans="1:7" x14ac:dyDescent="0.25">
      <c r="A31" s="76" t="s">
        <v>417</v>
      </c>
      <c r="B31" s="225">
        <v>0</v>
      </c>
      <c r="C31" s="225">
        <v>0</v>
      </c>
      <c r="D31" s="225">
        <f t="shared" si="8"/>
        <v>0</v>
      </c>
      <c r="E31" s="225">
        <v>0</v>
      </c>
      <c r="F31" s="225">
        <v>0</v>
      </c>
      <c r="G31" s="225">
        <f t="shared" si="9"/>
        <v>0</v>
      </c>
    </row>
    <row r="32" spans="1:7" x14ac:dyDescent="0.25">
      <c r="A32" s="76" t="s">
        <v>418</v>
      </c>
      <c r="B32" s="225">
        <v>0</v>
      </c>
      <c r="C32" s="225">
        <v>0</v>
      </c>
      <c r="D32" s="225">
        <f t="shared" si="8"/>
        <v>0</v>
      </c>
      <c r="E32" s="225">
        <v>0</v>
      </c>
      <c r="F32" s="225">
        <v>0</v>
      </c>
      <c r="G32" s="225">
        <f t="shared" si="9"/>
        <v>0</v>
      </c>
    </row>
    <row r="33" spans="1:7" ht="14.45" customHeight="1" x14ac:dyDescent="0.25">
      <c r="A33" s="76" t="s">
        <v>419</v>
      </c>
      <c r="B33" s="224">
        <v>2594352.13</v>
      </c>
      <c r="C33" s="224">
        <v>0</v>
      </c>
      <c r="D33" s="225">
        <f t="shared" si="8"/>
        <v>2594352.13</v>
      </c>
      <c r="E33" s="224">
        <v>637894.52</v>
      </c>
      <c r="F33" s="224">
        <v>636037.96</v>
      </c>
      <c r="G33" s="225">
        <f t="shared" si="9"/>
        <v>1956457.6099999999</v>
      </c>
    </row>
    <row r="34" spans="1:7" ht="14.45" customHeight="1" x14ac:dyDescent="0.25">
      <c r="A34" s="76" t="s">
        <v>420</v>
      </c>
      <c r="B34" s="224">
        <v>2122000</v>
      </c>
      <c r="C34" s="224">
        <v>0</v>
      </c>
      <c r="D34" s="225">
        <f t="shared" si="8"/>
        <v>2122000</v>
      </c>
      <c r="E34" s="224">
        <v>117189.71</v>
      </c>
      <c r="F34" s="224">
        <v>117189.71</v>
      </c>
      <c r="G34" s="225">
        <f t="shared" si="9"/>
        <v>2004810.29</v>
      </c>
    </row>
    <row r="35" spans="1:7" ht="14.45" customHeight="1" x14ac:dyDescent="0.25">
      <c r="A35" s="76" t="s">
        <v>421</v>
      </c>
      <c r="B35" s="224">
        <v>1447169.64</v>
      </c>
      <c r="C35" s="224">
        <v>0</v>
      </c>
      <c r="D35" s="225">
        <f t="shared" si="8"/>
        <v>1447169.64</v>
      </c>
      <c r="E35" s="224">
        <v>546717.89</v>
      </c>
      <c r="F35" s="224">
        <v>544463.37</v>
      </c>
      <c r="G35" s="225">
        <f t="shared" si="9"/>
        <v>900451.74999999988</v>
      </c>
    </row>
    <row r="36" spans="1:7" ht="14.45" customHeight="1" x14ac:dyDescent="0.25">
      <c r="A36" s="76" t="s">
        <v>422</v>
      </c>
      <c r="B36" s="225">
        <v>0</v>
      </c>
      <c r="C36" s="225">
        <v>0</v>
      </c>
      <c r="D36" s="225">
        <f t="shared" si="8"/>
        <v>0</v>
      </c>
      <c r="E36" s="225">
        <v>0</v>
      </c>
      <c r="F36" s="225">
        <v>0</v>
      </c>
      <c r="G36" s="225">
        <f t="shared" si="9"/>
        <v>0</v>
      </c>
    </row>
    <row r="37" spans="1:7" ht="14.45" customHeight="1" x14ac:dyDescent="0.25">
      <c r="A37" s="58" t="s">
        <v>423</v>
      </c>
      <c r="B37" s="46">
        <f>SUM(B38:B41)</f>
        <v>0</v>
      </c>
      <c r="C37" s="46">
        <f t="shared" ref="C37:G37" si="10">SUM(C38:C41)</f>
        <v>0</v>
      </c>
      <c r="D37" s="46">
        <f t="shared" si="10"/>
        <v>0</v>
      </c>
      <c r="E37" s="46">
        <f t="shared" si="10"/>
        <v>0</v>
      </c>
      <c r="F37" s="46">
        <f t="shared" si="10"/>
        <v>0</v>
      </c>
      <c r="G37" s="46">
        <f t="shared" si="10"/>
        <v>0</v>
      </c>
    </row>
    <row r="38" spans="1:7" x14ac:dyDescent="0.25">
      <c r="A38" s="79" t="s">
        <v>424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</row>
    <row r="39" spans="1:7" ht="30" x14ac:dyDescent="0.25">
      <c r="A39" s="79" t="s">
        <v>425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25">
      <c r="A40" s="79" t="s">
        <v>426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</row>
    <row r="41" spans="1:7" x14ac:dyDescent="0.25">
      <c r="A41" s="79" t="s">
        <v>427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</row>
    <row r="42" spans="1:7" x14ac:dyDescent="0.25">
      <c r="A42" s="79"/>
      <c r="B42" s="52"/>
      <c r="C42" s="52"/>
      <c r="D42" s="52"/>
      <c r="E42" s="52"/>
      <c r="F42" s="52"/>
      <c r="G42" s="52"/>
    </row>
    <row r="43" spans="1:7" x14ac:dyDescent="0.25">
      <c r="A43" s="3" t="s">
        <v>428</v>
      </c>
      <c r="B43" s="203">
        <f>SUM(B44,B53,B61,B71)</f>
        <v>76832757.549999997</v>
      </c>
      <c r="C43" s="203">
        <f t="shared" ref="C43:G43" si="11">SUM(C44,C53,C61,C71)</f>
        <v>23039587.369999997</v>
      </c>
      <c r="D43" s="203">
        <f t="shared" si="11"/>
        <v>99872344.919999987</v>
      </c>
      <c r="E43" s="203">
        <f t="shared" si="11"/>
        <v>27467660.660000004</v>
      </c>
      <c r="F43" s="203">
        <f t="shared" si="11"/>
        <v>27375089.270000003</v>
      </c>
      <c r="G43" s="203">
        <f t="shared" si="11"/>
        <v>72404684.25999999</v>
      </c>
    </row>
    <row r="44" spans="1:7" x14ac:dyDescent="0.25">
      <c r="A44" s="57" t="s">
        <v>396</v>
      </c>
      <c r="B44" s="46">
        <f>SUM(B45:B52)</f>
        <v>50619194.259999998</v>
      </c>
      <c r="C44" s="46">
        <f t="shared" ref="C44:G44" si="12">SUM(C45:C52)</f>
        <v>362520.47</v>
      </c>
      <c r="D44" s="46">
        <f t="shared" si="12"/>
        <v>50981714.729999997</v>
      </c>
      <c r="E44" s="46">
        <f t="shared" si="12"/>
        <v>20098899.740000002</v>
      </c>
      <c r="F44" s="46">
        <f t="shared" si="12"/>
        <v>20063328.350000001</v>
      </c>
      <c r="G44" s="46">
        <f t="shared" si="12"/>
        <v>30882814.989999995</v>
      </c>
    </row>
    <row r="45" spans="1:7" x14ac:dyDescent="0.25">
      <c r="A45" s="79" t="s">
        <v>397</v>
      </c>
      <c r="B45" s="225">
        <v>0</v>
      </c>
      <c r="C45" s="225">
        <v>0</v>
      </c>
      <c r="D45" s="225">
        <f t="shared" ref="D45:D52" si="13">B45+C45</f>
        <v>0</v>
      </c>
      <c r="E45" s="225">
        <v>0</v>
      </c>
      <c r="F45" s="225">
        <v>0</v>
      </c>
      <c r="G45" s="225">
        <f t="shared" ref="G45:G52" si="14">D45-E45</f>
        <v>0</v>
      </c>
    </row>
    <row r="46" spans="1:7" x14ac:dyDescent="0.25">
      <c r="A46" s="79" t="s">
        <v>398</v>
      </c>
      <c r="B46" s="225">
        <v>0</v>
      </c>
      <c r="C46" s="225">
        <v>0</v>
      </c>
      <c r="D46" s="225">
        <f t="shared" si="13"/>
        <v>0</v>
      </c>
      <c r="E46" s="225">
        <v>0</v>
      </c>
      <c r="F46" s="225">
        <v>0</v>
      </c>
      <c r="G46" s="225">
        <f t="shared" si="14"/>
        <v>0</v>
      </c>
    </row>
    <row r="47" spans="1:7" x14ac:dyDescent="0.25">
      <c r="A47" s="79" t="s">
        <v>399</v>
      </c>
      <c r="B47" s="224">
        <v>680000</v>
      </c>
      <c r="C47" s="224">
        <v>0</v>
      </c>
      <c r="D47" s="225">
        <f t="shared" si="13"/>
        <v>680000</v>
      </c>
      <c r="E47" s="224">
        <v>368834.85</v>
      </c>
      <c r="F47" s="224">
        <v>368834.85</v>
      </c>
      <c r="G47" s="225">
        <f t="shared" si="14"/>
        <v>311165.15000000002</v>
      </c>
    </row>
    <row r="48" spans="1:7" x14ac:dyDescent="0.25">
      <c r="A48" s="79" t="s">
        <v>400</v>
      </c>
      <c r="B48" s="225">
        <v>0</v>
      </c>
      <c r="C48" s="225">
        <v>0</v>
      </c>
      <c r="D48" s="225">
        <f t="shared" si="13"/>
        <v>0</v>
      </c>
      <c r="E48" s="225">
        <v>0</v>
      </c>
      <c r="F48" s="225">
        <v>0</v>
      </c>
      <c r="G48" s="225">
        <f t="shared" si="14"/>
        <v>0</v>
      </c>
    </row>
    <row r="49" spans="1:7" x14ac:dyDescent="0.25">
      <c r="A49" s="79" t="s">
        <v>401</v>
      </c>
      <c r="B49" s="225">
        <v>0</v>
      </c>
      <c r="C49" s="225">
        <v>0</v>
      </c>
      <c r="D49" s="225">
        <f t="shared" si="13"/>
        <v>0</v>
      </c>
      <c r="E49" s="225">
        <v>0</v>
      </c>
      <c r="F49" s="225">
        <v>0</v>
      </c>
      <c r="G49" s="225">
        <f t="shared" si="14"/>
        <v>0</v>
      </c>
    </row>
    <row r="50" spans="1:7" x14ac:dyDescent="0.25">
      <c r="A50" s="79" t="s">
        <v>402</v>
      </c>
      <c r="B50" s="225">
        <v>0</v>
      </c>
      <c r="C50" s="225">
        <v>0</v>
      </c>
      <c r="D50" s="225">
        <f t="shared" si="13"/>
        <v>0</v>
      </c>
      <c r="E50" s="225">
        <v>0</v>
      </c>
      <c r="F50" s="225">
        <v>0</v>
      </c>
      <c r="G50" s="225">
        <f t="shared" si="14"/>
        <v>0</v>
      </c>
    </row>
    <row r="51" spans="1:7" x14ac:dyDescent="0.25">
      <c r="A51" s="79" t="s">
        <v>403</v>
      </c>
      <c r="B51" s="224">
        <v>49939194.259999998</v>
      </c>
      <c r="C51" s="224">
        <v>362520.47</v>
      </c>
      <c r="D51" s="225">
        <f t="shared" si="13"/>
        <v>50301714.729999997</v>
      </c>
      <c r="E51" s="224">
        <v>19730064.890000001</v>
      </c>
      <c r="F51" s="224">
        <v>19694493.5</v>
      </c>
      <c r="G51" s="225">
        <f t="shared" si="14"/>
        <v>30571649.839999996</v>
      </c>
    </row>
    <row r="52" spans="1:7" x14ac:dyDescent="0.25">
      <c r="A52" s="79" t="s">
        <v>404</v>
      </c>
      <c r="B52" s="225">
        <v>0</v>
      </c>
      <c r="C52" s="225">
        <v>0</v>
      </c>
      <c r="D52" s="225">
        <f t="shared" si="13"/>
        <v>0</v>
      </c>
      <c r="E52" s="225">
        <v>0</v>
      </c>
      <c r="F52" s="225">
        <v>0</v>
      </c>
      <c r="G52" s="225">
        <f t="shared" si="14"/>
        <v>0</v>
      </c>
    </row>
    <row r="53" spans="1:7" x14ac:dyDescent="0.25">
      <c r="A53" s="57" t="s">
        <v>405</v>
      </c>
      <c r="B53" s="46">
        <f>SUM(B54:B60)</f>
        <v>26213563.289999999</v>
      </c>
      <c r="C53" s="46">
        <f t="shared" ref="C53:G53" si="15">SUM(C54:C60)</f>
        <v>20959566.899999999</v>
      </c>
      <c r="D53" s="46">
        <f t="shared" si="15"/>
        <v>47173130.189999998</v>
      </c>
      <c r="E53" s="46">
        <f t="shared" si="15"/>
        <v>7119070.9199999999</v>
      </c>
      <c r="F53" s="46">
        <f t="shared" si="15"/>
        <v>7062070.9199999999</v>
      </c>
      <c r="G53" s="46">
        <f t="shared" si="15"/>
        <v>40054059.269999996</v>
      </c>
    </row>
    <row r="54" spans="1:7" x14ac:dyDescent="0.25">
      <c r="A54" s="79" t="s">
        <v>406</v>
      </c>
      <c r="B54" s="225">
        <v>0</v>
      </c>
      <c r="C54" s="225">
        <v>0</v>
      </c>
      <c r="D54" s="225">
        <f t="shared" ref="D54:D60" si="16">B54+C54</f>
        <v>0</v>
      </c>
      <c r="E54" s="225">
        <v>0</v>
      </c>
      <c r="F54" s="225">
        <v>0</v>
      </c>
      <c r="G54" s="225">
        <f t="shared" ref="G54:G60" si="17">D54-E54</f>
        <v>0</v>
      </c>
    </row>
    <row r="55" spans="1:7" x14ac:dyDescent="0.25">
      <c r="A55" s="79" t="s">
        <v>407</v>
      </c>
      <c r="B55" s="224">
        <v>26213563.289999999</v>
      </c>
      <c r="C55" s="224">
        <v>20845566.899999999</v>
      </c>
      <c r="D55" s="225">
        <f t="shared" si="16"/>
        <v>47059130.189999998</v>
      </c>
      <c r="E55" s="224">
        <v>7062070.9199999999</v>
      </c>
      <c r="F55" s="224">
        <v>7062070.9199999999</v>
      </c>
      <c r="G55" s="225">
        <f t="shared" si="17"/>
        <v>39997059.269999996</v>
      </c>
    </row>
    <row r="56" spans="1:7" x14ac:dyDescent="0.25">
      <c r="A56" s="79" t="s">
        <v>408</v>
      </c>
      <c r="B56" s="225">
        <v>0</v>
      </c>
      <c r="C56" s="225">
        <v>0</v>
      </c>
      <c r="D56" s="225">
        <f t="shared" si="16"/>
        <v>0</v>
      </c>
      <c r="E56" s="225">
        <v>0</v>
      </c>
      <c r="F56" s="225">
        <v>0</v>
      </c>
      <c r="G56" s="225">
        <f t="shared" si="17"/>
        <v>0</v>
      </c>
    </row>
    <row r="57" spans="1:7" x14ac:dyDescent="0.25">
      <c r="A57" s="80" t="s">
        <v>409</v>
      </c>
      <c r="B57" s="225">
        <v>0</v>
      </c>
      <c r="C57" s="225">
        <v>0</v>
      </c>
      <c r="D57" s="225">
        <f t="shared" si="16"/>
        <v>0</v>
      </c>
      <c r="E57" s="225">
        <v>0</v>
      </c>
      <c r="F57" s="225">
        <v>0</v>
      </c>
      <c r="G57" s="225">
        <f t="shared" si="17"/>
        <v>0</v>
      </c>
    </row>
    <row r="58" spans="1:7" x14ac:dyDescent="0.25">
      <c r="A58" s="79" t="s">
        <v>410</v>
      </c>
      <c r="B58" s="225">
        <v>0</v>
      </c>
      <c r="C58" s="225">
        <v>0</v>
      </c>
      <c r="D58" s="225">
        <f t="shared" si="16"/>
        <v>0</v>
      </c>
      <c r="E58" s="225">
        <v>0</v>
      </c>
      <c r="F58" s="225">
        <v>0</v>
      </c>
      <c r="G58" s="225">
        <f t="shared" si="17"/>
        <v>0</v>
      </c>
    </row>
    <row r="59" spans="1:7" x14ac:dyDescent="0.25">
      <c r="A59" s="79" t="s">
        <v>411</v>
      </c>
      <c r="B59" s="224">
        <v>0</v>
      </c>
      <c r="C59" s="224">
        <v>114000</v>
      </c>
      <c r="D59" s="225">
        <f t="shared" si="16"/>
        <v>114000</v>
      </c>
      <c r="E59" s="224">
        <v>57000</v>
      </c>
      <c r="F59" s="224">
        <v>0</v>
      </c>
      <c r="G59" s="225">
        <f t="shared" si="17"/>
        <v>57000</v>
      </c>
    </row>
    <row r="60" spans="1:7" x14ac:dyDescent="0.25">
      <c r="A60" s="79" t="s">
        <v>412</v>
      </c>
      <c r="B60" s="225">
        <v>0</v>
      </c>
      <c r="C60" s="225">
        <v>0</v>
      </c>
      <c r="D60" s="225">
        <f t="shared" si="16"/>
        <v>0</v>
      </c>
      <c r="E60" s="225">
        <v>0</v>
      </c>
      <c r="F60" s="225">
        <v>0</v>
      </c>
      <c r="G60" s="225">
        <f t="shared" si="17"/>
        <v>0</v>
      </c>
    </row>
    <row r="61" spans="1:7" x14ac:dyDescent="0.25">
      <c r="A61" s="57" t="s">
        <v>413</v>
      </c>
      <c r="B61" s="46">
        <f>SUM(B62:B70)</f>
        <v>0</v>
      </c>
      <c r="C61" s="46">
        <f t="shared" ref="C61:G61" si="18">SUM(C62:C70)</f>
        <v>1717500</v>
      </c>
      <c r="D61" s="46">
        <f t="shared" si="18"/>
        <v>1717500</v>
      </c>
      <c r="E61" s="46">
        <f t="shared" si="18"/>
        <v>249690</v>
      </c>
      <c r="F61" s="46">
        <f t="shared" si="18"/>
        <v>249690</v>
      </c>
      <c r="G61" s="46">
        <f t="shared" si="18"/>
        <v>1467810</v>
      </c>
    </row>
    <row r="62" spans="1:7" x14ac:dyDescent="0.25">
      <c r="A62" s="79" t="s">
        <v>414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</row>
    <row r="63" spans="1:7" x14ac:dyDescent="0.25">
      <c r="A63" s="79" t="s">
        <v>415</v>
      </c>
      <c r="B63" s="46">
        <v>0</v>
      </c>
      <c r="C63" s="46">
        <v>717500</v>
      </c>
      <c r="D63" s="46">
        <v>717500</v>
      </c>
      <c r="E63" s="46">
        <v>249690</v>
      </c>
      <c r="F63" s="46">
        <v>249690</v>
      </c>
      <c r="G63" s="46">
        <v>467810</v>
      </c>
    </row>
    <row r="64" spans="1:7" x14ac:dyDescent="0.25">
      <c r="A64" s="79" t="s">
        <v>416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</row>
    <row r="65" spans="1:7" x14ac:dyDescent="0.25">
      <c r="A65" s="79" t="s">
        <v>417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</row>
    <row r="66" spans="1:7" x14ac:dyDescent="0.25">
      <c r="A66" s="79" t="s">
        <v>418</v>
      </c>
      <c r="B66" s="46">
        <v>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</row>
    <row r="67" spans="1:7" x14ac:dyDescent="0.25">
      <c r="A67" s="79" t="s">
        <v>419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</row>
    <row r="68" spans="1:7" x14ac:dyDescent="0.25">
      <c r="A68" s="79" t="s">
        <v>420</v>
      </c>
      <c r="B68" s="46">
        <v>0</v>
      </c>
      <c r="C68" s="46">
        <v>1000000</v>
      </c>
      <c r="D68" s="46">
        <v>1000000</v>
      </c>
      <c r="E68" s="46">
        <v>0</v>
      </c>
      <c r="F68" s="46">
        <v>0</v>
      </c>
      <c r="G68" s="46">
        <v>1000000</v>
      </c>
    </row>
    <row r="69" spans="1:7" x14ac:dyDescent="0.25">
      <c r="A69" s="79" t="s">
        <v>421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</row>
    <row r="70" spans="1:7" x14ac:dyDescent="0.25">
      <c r="A70" s="79" t="s">
        <v>422</v>
      </c>
      <c r="B70" s="46"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</row>
    <row r="71" spans="1:7" x14ac:dyDescent="0.25">
      <c r="A71" s="58" t="s">
        <v>423</v>
      </c>
      <c r="B71" s="46">
        <f>SUM(B72:B75)</f>
        <v>0</v>
      </c>
      <c r="C71" s="46">
        <f t="shared" ref="C71:G71" si="19">SUM(C72:C75)</f>
        <v>0</v>
      </c>
      <c r="D71" s="46">
        <f t="shared" si="19"/>
        <v>0</v>
      </c>
      <c r="E71" s="46">
        <f t="shared" si="19"/>
        <v>0</v>
      </c>
      <c r="F71" s="46">
        <f t="shared" si="19"/>
        <v>0</v>
      </c>
      <c r="G71" s="46">
        <f t="shared" si="19"/>
        <v>0</v>
      </c>
    </row>
    <row r="72" spans="1:7" x14ac:dyDescent="0.25">
      <c r="A72" s="79" t="s">
        <v>424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</row>
    <row r="73" spans="1:7" ht="30" x14ac:dyDescent="0.25">
      <c r="A73" s="79" t="s">
        <v>425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</row>
    <row r="74" spans="1:7" x14ac:dyDescent="0.25">
      <c r="A74" s="79" t="s">
        <v>426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</row>
    <row r="75" spans="1:7" x14ac:dyDescent="0.25">
      <c r="A75" s="79" t="s">
        <v>427</v>
      </c>
      <c r="B75" s="46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</row>
    <row r="76" spans="1:7" x14ac:dyDescent="0.25">
      <c r="A76" s="44"/>
      <c r="B76" s="48"/>
      <c r="C76" s="48"/>
      <c r="D76" s="48"/>
      <c r="E76" s="48"/>
      <c r="F76" s="48"/>
      <c r="G76" s="48"/>
    </row>
    <row r="77" spans="1:7" x14ac:dyDescent="0.25">
      <c r="A77" s="3" t="s">
        <v>385</v>
      </c>
      <c r="B77" s="203">
        <f>B43+B9</f>
        <v>279139308.19</v>
      </c>
      <c r="C77" s="203">
        <f t="shared" ref="C77:G77" si="20">C43+C9</f>
        <v>62473526.949999996</v>
      </c>
      <c r="D77" s="203">
        <f t="shared" si="20"/>
        <v>341612835.13999999</v>
      </c>
      <c r="E77" s="203">
        <f t="shared" si="20"/>
        <v>103261982.78</v>
      </c>
      <c r="F77" s="203">
        <f t="shared" si="20"/>
        <v>101970212.86000001</v>
      </c>
      <c r="G77" s="203">
        <f t="shared" si="20"/>
        <v>238350852.35999995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27 B37:G44 B53:G53 B61:G61 B71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B7" zoomScale="75" zoomScaleNormal="75" workbookViewId="0">
      <selection activeCell="E19" sqref="E1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5" t="s">
        <v>429</v>
      </c>
      <c r="B1" s="157"/>
      <c r="C1" s="157"/>
      <c r="D1" s="157"/>
      <c r="E1" s="157"/>
      <c r="F1" s="157"/>
      <c r="G1" s="158"/>
    </row>
    <row r="2" spans="1:7" x14ac:dyDescent="0.25">
      <c r="A2" s="106" t="str">
        <f>'Formato 1'!A2</f>
        <v xml:space="preserve"> Municipio de Uriangato Gto.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60" t="s">
        <v>431</v>
      </c>
      <c r="B7" s="163" t="s">
        <v>304</v>
      </c>
      <c r="C7" s="163"/>
      <c r="D7" s="163"/>
      <c r="E7" s="163"/>
      <c r="F7" s="163"/>
      <c r="G7" s="163" t="s">
        <v>305</v>
      </c>
    </row>
    <row r="8" spans="1:7" ht="30" x14ac:dyDescent="0.25">
      <c r="A8" s="161"/>
      <c r="B8" s="7" t="s">
        <v>306</v>
      </c>
      <c r="C8" s="32" t="s">
        <v>394</v>
      </c>
      <c r="D8" s="32" t="s">
        <v>237</v>
      </c>
      <c r="E8" s="32" t="s">
        <v>192</v>
      </c>
      <c r="F8" s="32" t="s">
        <v>209</v>
      </c>
      <c r="G8" s="173"/>
    </row>
    <row r="9" spans="1:7" ht="15.75" customHeight="1" x14ac:dyDescent="0.25">
      <c r="A9" s="26" t="s">
        <v>432</v>
      </c>
      <c r="B9" s="228">
        <f>SUM(B10,B11,B12,B15,B16,B19)</f>
        <v>91044878.579999998</v>
      </c>
      <c r="C9" s="228">
        <f t="shared" ref="C9:G9" si="0">SUM(C10,C11,C12,C15,C16,C19)</f>
        <v>-664503.66</v>
      </c>
      <c r="D9" s="228">
        <f t="shared" si="0"/>
        <v>90380374.920000002</v>
      </c>
      <c r="E9" s="228">
        <f t="shared" si="0"/>
        <v>34279800.57</v>
      </c>
      <c r="F9" s="228">
        <f t="shared" si="0"/>
        <v>34279800.57</v>
      </c>
      <c r="G9" s="228">
        <f t="shared" si="0"/>
        <v>56100574.350000001</v>
      </c>
    </row>
    <row r="10" spans="1:7" x14ac:dyDescent="0.25">
      <c r="A10" s="57" t="s">
        <v>433</v>
      </c>
      <c r="B10" s="226">
        <v>91044878.579999998</v>
      </c>
      <c r="C10" s="226">
        <v>-664503.66</v>
      </c>
      <c r="D10" s="227">
        <f>B10+C10</f>
        <v>90380374.920000002</v>
      </c>
      <c r="E10" s="226">
        <v>34279800.57</v>
      </c>
      <c r="F10" s="226">
        <v>34279800.57</v>
      </c>
      <c r="G10" s="227">
        <f>D10-E10</f>
        <v>56100574.350000001</v>
      </c>
    </row>
    <row r="11" spans="1:7" ht="15.75" customHeight="1" x14ac:dyDescent="0.25">
      <c r="A11" s="57" t="s">
        <v>434</v>
      </c>
      <c r="B11" s="227">
        <v>0</v>
      </c>
      <c r="C11" s="227">
        <v>0</v>
      </c>
      <c r="D11" s="227">
        <f>B11+C11</f>
        <v>0</v>
      </c>
      <c r="E11" s="227">
        <v>0</v>
      </c>
      <c r="F11" s="227">
        <v>0</v>
      </c>
      <c r="G11" s="227">
        <f>D11-E11</f>
        <v>0</v>
      </c>
    </row>
    <row r="12" spans="1:7" x14ac:dyDescent="0.25">
      <c r="A12" s="57" t="s">
        <v>435</v>
      </c>
      <c r="B12" s="227">
        <f>B13+B14</f>
        <v>0</v>
      </c>
      <c r="C12" s="227">
        <f t="shared" ref="C12:G12" si="1">C13+C14</f>
        <v>0</v>
      </c>
      <c r="D12" s="227">
        <f t="shared" si="1"/>
        <v>0</v>
      </c>
      <c r="E12" s="227">
        <f t="shared" si="1"/>
        <v>0</v>
      </c>
      <c r="F12" s="227">
        <f t="shared" si="1"/>
        <v>0</v>
      </c>
      <c r="G12" s="227">
        <f t="shared" si="1"/>
        <v>0</v>
      </c>
    </row>
    <row r="13" spans="1:7" x14ac:dyDescent="0.25">
      <c r="A13" s="76" t="s">
        <v>436</v>
      </c>
      <c r="B13" s="227">
        <v>0</v>
      </c>
      <c r="C13" s="227">
        <v>0</v>
      </c>
      <c r="D13" s="227">
        <f>B13+C13</f>
        <v>0</v>
      </c>
      <c r="E13" s="227">
        <v>0</v>
      </c>
      <c r="F13" s="227">
        <v>0</v>
      </c>
      <c r="G13" s="227">
        <f>D13-E13</f>
        <v>0</v>
      </c>
    </row>
    <row r="14" spans="1:7" x14ac:dyDescent="0.25">
      <c r="A14" s="76" t="s">
        <v>437</v>
      </c>
      <c r="B14" s="227">
        <v>0</v>
      </c>
      <c r="C14" s="227">
        <v>0</v>
      </c>
      <c r="D14" s="227">
        <f>B14+C14</f>
        <v>0</v>
      </c>
      <c r="E14" s="227">
        <v>0</v>
      </c>
      <c r="F14" s="227">
        <v>0</v>
      </c>
      <c r="G14" s="227">
        <f>D14-E14</f>
        <v>0</v>
      </c>
    </row>
    <row r="15" spans="1:7" x14ac:dyDescent="0.25">
      <c r="A15" s="57" t="s">
        <v>438</v>
      </c>
      <c r="B15" s="227">
        <v>0</v>
      </c>
      <c r="C15" s="227">
        <v>0</v>
      </c>
      <c r="D15" s="227">
        <f>B15+C15</f>
        <v>0</v>
      </c>
      <c r="E15" s="227">
        <v>0</v>
      </c>
      <c r="F15" s="227">
        <v>0</v>
      </c>
      <c r="G15" s="227">
        <f>D15-E15</f>
        <v>0</v>
      </c>
    </row>
    <row r="16" spans="1:7" ht="30" x14ac:dyDescent="0.25">
      <c r="A16" s="58" t="s">
        <v>439</v>
      </c>
      <c r="B16" s="227">
        <f>B17+B18</f>
        <v>0</v>
      </c>
      <c r="C16" s="227">
        <f t="shared" ref="C16:G16" si="2">C17+C18</f>
        <v>0</v>
      </c>
      <c r="D16" s="227">
        <f t="shared" si="2"/>
        <v>0</v>
      </c>
      <c r="E16" s="227">
        <f t="shared" si="2"/>
        <v>0</v>
      </c>
      <c r="F16" s="227">
        <f t="shared" si="2"/>
        <v>0</v>
      </c>
      <c r="G16" s="227">
        <f t="shared" si="2"/>
        <v>0</v>
      </c>
    </row>
    <row r="17" spans="1:7" x14ac:dyDescent="0.25">
      <c r="A17" s="76" t="s">
        <v>440</v>
      </c>
      <c r="B17" s="227">
        <v>0</v>
      </c>
      <c r="C17" s="227">
        <v>0</v>
      </c>
      <c r="D17" s="227">
        <f>B17+C17</f>
        <v>0</v>
      </c>
      <c r="E17" s="227">
        <v>0</v>
      </c>
      <c r="F17" s="227">
        <v>0</v>
      </c>
      <c r="G17" s="227">
        <f>D17-E17</f>
        <v>0</v>
      </c>
    </row>
    <row r="18" spans="1:7" x14ac:dyDescent="0.25">
      <c r="A18" s="76" t="s">
        <v>441</v>
      </c>
      <c r="B18" s="227">
        <v>0</v>
      </c>
      <c r="C18" s="227">
        <v>0</v>
      </c>
      <c r="D18" s="227">
        <f>B18+C18</f>
        <v>0</v>
      </c>
      <c r="E18" s="227">
        <v>0</v>
      </c>
      <c r="F18" s="227">
        <v>0</v>
      </c>
      <c r="G18" s="227">
        <f>D18-E18</f>
        <v>0</v>
      </c>
    </row>
    <row r="19" spans="1:7" x14ac:dyDescent="0.25">
      <c r="A19" s="57" t="s">
        <v>442</v>
      </c>
      <c r="B19" s="227">
        <v>0</v>
      </c>
      <c r="C19" s="227">
        <v>0</v>
      </c>
      <c r="D19" s="227">
        <f>B19+C19</f>
        <v>0</v>
      </c>
      <c r="E19" s="227">
        <v>0</v>
      </c>
      <c r="F19" s="227">
        <v>0</v>
      </c>
      <c r="G19" s="227">
        <f>D19-E19</f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443</v>
      </c>
      <c r="B21" s="228">
        <f>SUM(B22,B23,B24,B27,B28,B31)</f>
        <v>46886418.390000001</v>
      </c>
      <c r="C21" s="228">
        <f t="shared" ref="C21:F21" si="3">SUM(C22,C23,C24,C27,C28,C31)</f>
        <v>0</v>
      </c>
      <c r="D21" s="228">
        <f t="shared" si="3"/>
        <v>46886418.390000001</v>
      </c>
      <c r="E21" s="228">
        <f t="shared" si="3"/>
        <v>18034873.969999999</v>
      </c>
      <c r="F21" s="228">
        <f t="shared" si="3"/>
        <v>18034873.969999999</v>
      </c>
      <c r="G21" s="228">
        <f>SUM(G22,G23,G24,G27,G28,G31)</f>
        <v>28851544.420000002</v>
      </c>
    </row>
    <row r="22" spans="1:7" x14ac:dyDescent="0.25">
      <c r="A22" s="57" t="s">
        <v>433</v>
      </c>
      <c r="B22" s="226">
        <v>46886418.390000001</v>
      </c>
      <c r="C22" s="226">
        <v>0</v>
      </c>
      <c r="D22" s="227">
        <f>B22+C22</f>
        <v>46886418.390000001</v>
      </c>
      <c r="E22" s="226">
        <v>18034873.969999999</v>
      </c>
      <c r="F22" s="226">
        <v>18034873.969999999</v>
      </c>
      <c r="G22" s="227">
        <f>D22-E22</f>
        <v>28851544.420000002</v>
      </c>
    </row>
    <row r="23" spans="1:7" x14ac:dyDescent="0.25">
      <c r="A23" s="57" t="s">
        <v>434</v>
      </c>
      <c r="B23" s="227">
        <v>0</v>
      </c>
      <c r="C23" s="227">
        <v>0</v>
      </c>
      <c r="D23" s="227">
        <f>B23+C23</f>
        <v>0</v>
      </c>
      <c r="E23" s="227">
        <v>0</v>
      </c>
      <c r="F23" s="227">
        <v>0</v>
      </c>
      <c r="G23" s="227">
        <f>D23-E23</f>
        <v>0</v>
      </c>
    </row>
    <row r="24" spans="1:7" x14ac:dyDescent="0.25">
      <c r="A24" s="57" t="s">
        <v>435</v>
      </c>
      <c r="B24" s="227">
        <f>B25+B26</f>
        <v>0</v>
      </c>
      <c r="C24" s="227">
        <f>C25+C26</f>
        <v>0</v>
      </c>
      <c r="D24" s="227">
        <f>D25+D26</f>
        <v>0</v>
      </c>
      <c r="E24" s="227">
        <f t="shared" ref="E24:G24" si="4">E25+E26</f>
        <v>0</v>
      </c>
      <c r="F24" s="227">
        <f t="shared" si="4"/>
        <v>0</v>
      </c>
      <c r="G24" s="227">
        <f t="shared" si="4"/>
        <v>0</v>
      </c>
    </row>
    <row r="25" spans="1:7" x14ac:dyDescent="0.25">
      <c r="A25" s="76" t="s">
        <v>436</v>
      </c>
      <c r="B25" s="227">
        <v>0</v>
      </c>
      <c r="C25" s="227">
        <v>0</v>
      </c>
      <c r="D25" s="227">
        <f>B25+C25</f>
        <v>0</v>
      </c>
      <c r="E25" s="227">
        <v>0</v>
      </c>
      <c r="F25" s="227">
        <v>0</v>
      </c>
      <c r="G25" s="227">
        <f>D25-E25</f>
        <v>0</v>
      </c>
    </row>
    <row r="26" spans="1:7" x14ac:dyDescent="0.25">
      <c r="A26" s="76" t="s">
        <v>437</v>
      </c>
      <c r="B26" s="227">
        <v>0</v>
      </c>
      <c r="C26" s="227">
        <v>0</v>
      </c>
      <c r="D26" s="227">
        <f>B26+C26</f>
        <v>0</v>
      </c>
      <c r="E26" s="227">
        <v>0</v>
      </c>
      <c r="F26" s="227">
        <v>0</v>
      </c>
      <c r="G26" s="227">
        <f>D26-E26</f>
        <v>0</v>
      </c>
    </row>
    <row r="27" spans="1:7" x14ac:dyDescent="0.25">
      <c r="A27" s="57" t="s">
        <v>438</v>
      </c>
      <c r="B27" s="227">
        <v>0</v>
      </c>
      <c r="C27" s="227">
        <v>0</v>
      </c>
      <c r="D27" s="227">
        <f>B27+C27</f>
        <v>0</v>
      </c>
      <c r="E27" s="227">
        <v>0</v>
      </c>
      <c r="F27" s="227">
        <v>0</v>
      </c>
      <c r="G27" s="227">
        <f>D27-E27</f>
        <v>0</v>
      </c>
    </row>
    <row r="28" spans="1:7" ht="30" x14ac:dyDescent="0.25">
      <c r="A28" s="58" t="s">
        <v>439</v>
      </c>
      <c r="B28" s="227">
        <f>B29+B30</f>
        <v>0</v>
      </c>
      <c r="C28" s="227">
        <f t="shared" ref="C28:G28" si="5">C29+C30</f>
        <v>0</v>
      </c>
      <c r="D28" s="227">
        <f t="shared" si="5"/>
        <v>0</v>
      </c>
      <c r="E28" s="227">
        <f t="shared" si="5"/>
        <v>0</v>
      </c>
      <c r="F28" s="227">
        <f t="shared" si="5"/>
        <v>0</v>
      </c>
      <c r="G28" s="227">
        <f t="shared" si="5"/>
        <v>0</v>
      </c>
    </row>
    <row r="29" spans="1:7" x14ac:dyDescent="0.25">
      <c r="A29" s="76" t="s">
        <v>440</v>
      </c>
      <c r="B29" s="227">
        <v>0</v>
      </c>
      <c r="C29" s="227">
        <v>0</v>
      </c>
      <c r="D29" s="227">
        <f>B29+C29</f>
        <v>0</v>
      </c>
      <c r="E29" s="227">
        <v>0</v>
      </c>
      <c r="F29" s="227">
        <v>0</v>
      </c>
      <c r="G29" s="227">
        <f>D29-E29</f>
        <v>0</v>
      </c>
    </row>
    <row r="30" spans="1:7" x14ac:dyDescent="0.25">
      <c r="A30" s="76" t="s">
        <v>441</v>
      </c>
      <c r="B30" s="227">
        <v>0</v>
      </c>
      <c r="C30" s="227">
        <v>0</v>
      </c>
      <c r="D30" s="227">
        <f>B30+C30</f>
        <v>0</v>
      </c>
      <c r="E30" s="227">
        <v>0</v>
      </c>
      <c r="F30" s="227">
        <v>0</v>
      </c>
      <c r="G30" s="227">
        <f>D30-E30</f>
        <v>0</v>
      </c>
    </row>
    <row r="31" spans="1:7" x14ac:dyDescent="0.25">
      <c r="A31" s="57" t="s">
        <v>442</v>
      </c>
      <c r="B31" s="227">
        <v>0</v>
      </c>
      <c r="C31" s="227">
        <v>0</v>
      </c>
      <c r="D31" s="227">
        <f>B31+C31</f>
        <v>0</v>
      </c>
      <c r="E31" s="227">
        <v>0</v>
      </c>
      <c r="F31" s="227">
        <v>0</v>
      </c>
      <c r="G31" s="227">
        <f>D31-E31</f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444</v>
      </c>
      <c r="B33" s="228">
        <f>B21+B9</f>
        <v>137931296.97</v>
      </c>
      <c r="C33" s="228">
        <f t="shared" ref="C33:G33" si="6">C21+C9</f>
        <v>-664503.66</v>
      </c>
      <c r="D33" s="228">
        <f t="shared" si="6"/>
        <v>137266793.31</v>
      </c>
      <c r="E33" s="228">
        <f t="shared" si="6"/>
        <v>52314674.539999999</v>
      </c>
      <c r="F33" s="228">
        <f t="shared" si="6"/>
        <v>52314674.539999999</v>
      </c>
      <c r="G33" s="228">
        <f t="shared" si="6"/>
        <v>84952118.770000011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20:F21 B32:F33" unlockedFormula="1"/>
    <ignoredError sqref="G20:G21 G3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0c865bf4-0f22-4e4d-b041-7b0c1657e5a8"/>
    <ds:schemaRef ds:uri="http://schemas.openxmlformats.org/package/2006/metadata/core-properties"/>
    <ds:schemaRef ds:uri="6aa8a68a-ab09-4ac8-a697-fdce915bc567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</cp:lastModifiedBy>
  <cp:revision/>
  <dcterms:created xsi:type="dcterms:W3CDTF">2023-03-16T22:14:51Z</dcterms:created>
  <dcterms:modified xsi:type="dcterms:W3CDTF">2025-07-30T20:30:02Z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