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° (ABRIL,MAYO Y JUNIO)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9" l="1"/>
  <c r="E127" i="59" l="1"/>
  <c r="E32" i="59"/>
  <c r="D140" i="60"/>
  <c r="D95" i="60"/>
  <c r="D96" i="60"/>
  <c r="D103" i="60"/>
  <c r="E76" i="59"/>
  <c r="C76" i="59"/>
  <c r="D102" i="60"/>
  <c r="D101" i="60"/>
  <c r="D100" i="60"/>
  <c r="D99" i="60"/>
  <c r="D98" i="60"/>
  <c r="D97" i="60"/>
  <c r="G10" i="65" l="1"/>
  <c r="E9" i="61"/>
  <c r="E50" i="59"/>
  <c r="H20" i="59"/>
  <c r="H15" i="59" l="1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/>
  <c r="C57" i="60"/>
  <c r="C66" i="62"/>
  <c r="C49" i="62" s="1"/>
  <c r="D66" i="62"/>
  <c r="D49" i="62" s="1"/>
  <c r="D145" i="62" s="1"/>
  <c r="C94" i="60"/>
  <c r="E94" i="60" s="1"/>
  <c r="C69" i="60"/>
  <c r="C145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D76" i="59"/>
  <c r="E64" i="59"/>
  <c r="D64" i="59"/>
  <c r="C64" i="59"/>
  <c r="E56" i="59"/>
  <c r="D56" i="59"/>
  <c r="C56" i="59"/>
  <c r="F76" i="59" l="1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205" i="60"/>
  <c r="D189" i="60"/>
  <c r="D165" i="60"/>
  <c r="D137" i="60"/>
  <c r="D129" i="60"/>
  <c r="D121" i="60"/>
  <c r="D105" i="60"/>
  <c r="D208" i="60"/>
  <c r="D192" i="60"/>
  <c r="D184" i="60"/>
  <c r="D172" i="60"/>
  <c r="D164" i="60"/>
  <c r="D148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200" i="60"/>
  <c r="D145" i="60"/>
  <c r="D191" i="60"/>
  <c r="D163" i="60"/>
  <c r="D138" i="60"/>
  <c r="D157" i="60"/>
  <c r="D113" i="60"/>
  <c r="D176" i="60"/>
  <c r="D153" i="60"/>
  <c r="D170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<sst xmlns="http://schemas.openxmlformats.org/spreadsheetml/2006/main" count="860" uniqueCount="604">
  <si>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</si>
  <si>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</si>
  <si>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</si>
  <si>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</si>
  <si>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</si>
  <si>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</si>
  <si>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</si>
  <si>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</si>
  <si>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</si>
  <si>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</si>
  <si>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</si>
  <si>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</si>
  <si>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</si>
  <si>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</si>
  <si>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</si>
  <si>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</si>
  <si>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</si>
  <si>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</si>
  <si>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</si>
  <si>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</si>
  <si>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</si>
  <si>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</si>
  <si>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</si>
  <si>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</si>
  <si>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</si>
  <si>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</si>
  <si>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</si>
  <si>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</si>
  <si>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</si>
  <si>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</si>
  <si>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</si>
  <si>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</si>
  <si>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</si>
  <si>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</si>
  <si>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</si>
  <si>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</si>
  <si>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</si>
  <si>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</si>
  <si>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</si>
  <si>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</si>
  <si>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</si>
  <si>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</si>
  <si>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</si>
  <si>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</si>
  <si>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</si>
  <si>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</si>
  <si>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</si>
  <si>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</si>
  <si>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</si>
  <si>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</si>
  <si>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</si>
  <si>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</si>
  <si>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</si>
  <si>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</si>
  <si>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</si>
  <si>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</si>
  <si>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</si>
  <si>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</si>
  <si>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</si>
  <si>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</si>
  <si>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</si>
  <si>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</si>
  <si>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</si>
  <si>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</si>
  <si>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</si>
  <si>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</si>
  <si>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</si>
  <si>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</si>
  <si>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</si>
  <si>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</si>
  <si>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</si>
  <si>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</si>
  <si>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</si>
  <si>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</si>
  <si>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</si>
  <si>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</si>
  <si>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</si>
  <si>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</si>
  <si>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</si>
  <si>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</si>
  <si>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</si>
  <si>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</si>
  <si>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</si>
  <si>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</si>
  <si>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</si>
  <si>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</si>
  <si>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</si>
  <si>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</si>
  <si>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</si>
  <si>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</si>
  <si>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</si>
  <si>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</si>
  <si>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</si>
  <si>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</si>
  <si>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</si>
  <si>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</si>
  <si>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</si>
  <si>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</si>
  <si>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</si>
  <si>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</si>
  <si>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</si>
  <si>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</si>
  <si>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</si>
  <si>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</si>
  <si>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</si>
  <si>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</si>
  <si>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</si>
  <si>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</si>
  <si>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</si>
  <si>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</si>
  <si>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</si>
  <si>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</si>
  <si>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</si>
  <si>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</si>
  <si>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</si>
  <si>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</si>
  <si>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</si>
  <si>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</si>
  <si>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</si>
  <si>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</si>
  <si>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</si>
  <si>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</si>
  <si>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</si>
  <si>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</si>
  <si>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</si>
  <si>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</si>
  <si>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</si>
  <si>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</si>
  <si>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</si>
  <si>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</si>
  <si>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</si>
  <si>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</si>
  <si>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</si>
  <si>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</si>
  <si>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</si>
  <si>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</si>
  <si>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</si>
  <si>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</si>
  <si>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</si>
  <si>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</si>
  <si>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</si>
  <si>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</si>
  <si>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</si>
  <si>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</si>
  <si>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</si>
  <si>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</si>
  <si>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</si>
  <si>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</si>
  <si>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</si>
  <si>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</si>
  <si>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</si>
  <si>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</si>
  <si>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</si>
  <si>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</si>
  <si>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</si>
  <si>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</si>
  <si>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</si>
  <si>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</si>
  <si>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</si>
  <si>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</si>
  <si>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</si>
  <si>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</si>
  <si>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</si>
  <si>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</si>
  <si>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</si>
  <si>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</si>
  <si>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</si>
  <si>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</si>
  <si>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</si>
  <si>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</si>
  <si>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</si>
  <si>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</si>
  <si>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</si>
  <si>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</si>
  <si>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</si>
  <si>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</si>
  <si>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</si>
  <si>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</si>
  <si>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</si>
  <si>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</si>
  <si>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</si>
  <si>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</si>
  <si>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</si>
  <si>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</si>
  <si>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</si>
  <si>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</si>
  <si>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</si>
  <si>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</si>
  <si>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</si>
  <si>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</si>
  <si>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</si>
  <si>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</si>
  <si>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</si>
  <si>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</si>
  <si>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</si>
  <si>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</si>
  <si>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</si>
  <si>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</si>
  <si>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</si>
  <si>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</si>
  <si>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</si>
  <si>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</si>
  <si>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</si>
  <si>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</si>
  <si>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</si>
  <si>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</si>
  <si>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</si>
  <si>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</si>
  <si>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</si>
  <si>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</si>
  <si>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</si>
  <si>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</si>
  <si>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</si>
  <si>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</si>
  <si>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</si>
  <si>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</si>
  <si>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</si>
  <si>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</si>
  <si>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</si>
  <si>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</si>
  <si>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</si>
  <si>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</si>
  <si>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</si>
  <si>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</si>
  <si>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</si>
  <si>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</si>
  <si>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</si>
  <si>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</si>
  <si>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</si>
  <si>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</si>
  <si>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</si>
  <si>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</si>
  <si>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</si>
  <si>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</si>
  <si>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</si>
  <si>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</si>
  <si>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</si>
  <si>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</si>
  <si>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</si>
  <si>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</si>
  <si>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</si>
  <si>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</si>
  <si>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</si>
  <si>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</si>
  <si>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</si>
  <si>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</si>
  <si>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</si>
  <si>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</si>
  <si>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</si>
  <si>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</si>
  <si>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</si>
  <si>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</si>
  <si>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</si>
  <si>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</si>
  <si>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</si>
  <si>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</si>
  <si>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</si>
  <si>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</si>
  <si>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</si>
  <si>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</si>
  <si>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</si>
  <si>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</si>
  <si>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</si>
  <si>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</si>
  <si>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</si>
  <si>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</si>
  <si>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</si>
  <si>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</si>
  <si>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</si>
  <si>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</si>
  <si>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</si>
  <si>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</si>
  <si>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</si>
  <si>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</si>
  <si>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</si>
  <si>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</si>
  <si>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</si>
  <si>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</si>
  <si>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</si>
  <si>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</si>
  <si>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</si>
  <si>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</si>
  <si>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</si>
  <si>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</si>
  <si>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</si>
  <si>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</si>
  <si>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</si>
  <si>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</si>
  <si>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</si>
  <si>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</si>
  <si>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</si>
  <si>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</si>
  <si>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</si>
  <si>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</si>
  <si>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</si>
  <si>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</si>
  <si>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</si>
  <si>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</si>
  <si>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</si>
  <si>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</si>
  <si>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</si>
  <si>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</si>
  <si>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</si>
  <si>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</si>
  <si>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</si>
  <si>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</si>
  <si>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</si>
  <si>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</si>
  <si>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</si>
  <si>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</si>
  <si>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</si>
  <si>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</si>
  <si>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</si>
  <si>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</si>
  <si>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</si>
  <si>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</si>
  <si>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</si>
  <si>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</si>
  <si>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</si>
  <si>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</si>
  <si>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</si>
  <si>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</si>
  <si>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</si>
  <si>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</si>
  <si>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</si>
  <si>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</si>
  <si>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</si>
  <si>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</si>
  <si>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</si>
  <si>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</si>
  <si>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</si>
  <si>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</si>
  <si>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</si>
  <si>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</si>
  <si>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</si>
  <si>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</si>
  <si>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</si>
  <si>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</si>
  <si>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</si>
  <si>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</si>
  <si>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</si>
  <si>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</si>
  <si>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</si>
  <si>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</si>
  <si>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</si>
  <si>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</si>
  <si>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</si>
  <si>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</si>
  <si>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</si>
  <si>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</si>
  <si>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</si>
  <si>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</si>
  <si>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</si>
  <si>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</si>
  <si>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</si>
  <si>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</si>
  <si>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</si>
  <si>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</si>
  <si>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</si>
  <si>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</si>
  <si>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</si>
  <si>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</si>
  <si>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</si>
  <si>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</si>
  <si>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</si>
  <si>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</si>
  <si>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</si>
  <si>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</si>
  <si>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</si>
  <si>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</si>
  <si>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</si>
  <si>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</si>
  <si>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</si>
  <si>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</si>
  <si>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</si>
  <si>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</si>
  <si>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</si>
  <si>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</si>
  <si>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</si>
  <si>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</si>
  <si>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</si>
  <si>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</si>
  <si>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</si>
  <si>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</si>
  <si>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</si>
  <si>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</si>
  <si>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</si>
  <si>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</si>
  <si>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</si>
  <si>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</si>
  <si>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</si>
  <si>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</si>
  <si>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</si>
  <si>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</si>
  <si>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</si>
  <si>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</si>
  <si>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</si>
  <si>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</si>
  <si>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</si>
  <si>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</si>
  <si>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</si>
  <si>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</si>
  <si>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</si>
  <si>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</si>
  <si>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</si>
  <si>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</si>
  <si>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</si>
  <si>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</si>
  <si>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</si>
  <si>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</si>
  <si>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</si>
  <si>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</si>
  <si>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</si>
  <si>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</si>
  <si>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</si>
  <si>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</si>
  <si>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</si>
  <si>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</si>
  <si>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</si>
  <si>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</si>
  <si>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</si>
  <si>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</si>
  <si>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</si>
  <si>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</si>
  <si>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</si>
  <si>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</si>
  <si>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</si>
  <si>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</si>
  <si>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</si>
  <si>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</si>
  <si>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</si>
  <si>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</si>
  <si>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</si>
  <si>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</si>
  <si>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</si>
  <si>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</si>
  <si>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</si>
  <si>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</si>
  <si>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</si>
  <si>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</si>
  <si>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</si>
  <si>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</si>
  <si>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</si>
  <si>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</si>
  <si>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</si>
  <si>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</si>
  <si>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</si>
  <si>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</si>
  <si>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</si>
  <si>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</si>
  <si>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</si>
  <si>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</si>
  <si>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</si>
  <si>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</si>
  <si>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</si>
  <si>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</si>
  <si>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</si>
  <si>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</si>
  <si>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</si>
  <si>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</si>
  <si>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</si>
  <si>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</si>
  <si>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</si>
  <si>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</si>
  <si>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</si>
  <si>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</si>
  <si>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</si>
  <si>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</si>
  <si>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</si>
  <si>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</si>
  <si>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</si>
  <si>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</si>
  <si>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</si>
  <si>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</si>
  <si>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</si>
  <si>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</si>
  <si>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</si>
  <si>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</si>
  <si>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</si>
  <si>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</si>
  <si>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</si>
  <si>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</si>
  <si>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</si>
  <si>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</si>
  <si>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</si>
  <si>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</si>
  <si>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</si>
  <si>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</si>
  <si>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</si>
  <si>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</si>
  <si>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</si>
  <si>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</si>
  <si>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</si>
  <si>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</si>
  <si>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</si>
  <si>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</si>
  <si>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</si>
  <si>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</si>
  <si>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</si>
  <si>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</si>
  <si>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</si>
  <si>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</si>
  <si>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</si>
  <si>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</si>
  <si>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</si>
  <si>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</si>
  <si>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</si>
  <si>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</si>
  <si>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</si>
  <si>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</si>
  <si>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</si>
  <si>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</si>
  <si>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</si>
  <si>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</si>
  <si>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</si>
  <si>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</si>
  <si>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</si>
  <si>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</si>
  <si>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</si>
  <si>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</si>
  <si>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</si>
  <si>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</si>
  <si>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</si>
  <si>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</si>
  <si>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</si>
  <si>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</si>
  <si>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</si>
  <si>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</si>
  <si>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</si>
  <si>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</si>
  <si>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</si>
  <si>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</si>
  <si>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</si>
  <si>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</si>
  <si>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</si>
  <si>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</si>
  <si>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</si>
  <si>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</si>
  <si>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</si>
  <si>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</si>
  <si>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</si>
  <si>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</si>
  <si>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</si>
  <si>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</si>
  <si>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</si>
  <si>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</si>
  <si>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</si>
  <si>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</si>
  <si>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</si>
  <si>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</si>
  <si>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</si>
  <si>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</si>
  <si>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</si>
  <si>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</si>
  <si>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</si>
  <si>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</si>
  <si>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</si>
  <si>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</si>
  <si>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</si>
  <si>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</si>
  <si>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</si>
  <si>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</si>
  <si>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</si>
  <si>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</si>
  <si>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</si>
  <si>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</si>
  <si>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</si>
  <si>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</si>
  <si>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</si>
  <si>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</si>
  <si>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</si>
  <si>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</si>
  <si>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</si>
  <si>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</si>
  <si>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</si>
  <si>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</si>
  <si>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</si>
  <si>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</si>
  <si>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</si>
  <si>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</si>
  <si>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</si>
  <si>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</si>
  <si>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</si>
  <si>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</si>
  <si>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</si>
  <si>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</si>
  <si>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</si>
  <si>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</si>
  <si>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</si>
  <si>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</si>
  <si>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</si>
  <si>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</si>
  <si>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</si>
  <si>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</si>
  <si>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</si>
  <si>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</si>
  <si>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</si>
  <si>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</si>
  <si>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</si>
  <si>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</si>
  <si>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</si>
  <si>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</si>
  <si>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Uriangato, Gto.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</si>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</sst>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" fillId="0" borderId="0" xfId="3" applyFont="1" applyAlignment="1" applyProtection="1">
      <alignment vertical="top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0" borderId="0" xfId="3" applyFont="1" applyAlignment="1" applyProtection="1">
      <alignment horizontal="left" vertical="top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15" activePane="bottomLeft" state="frozen"/>
      <selection activeCell="A14" sqref="A14:B14"/>
      <selection pane="bottomLeft" activeCell="D14" sqref="D14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3" t="s">
        <v>602</v>
      </c>
      <c r="B1" s="164"/>
      <c r="C1" s="104" t="s">
        <v>495</v>
      </c>
      <c r="D1" s="105">
        <v>2025</v>
      </c>
    </row>
    <row r="2" spans="1:4" ht="16.350000000000001" customHeight="1" x14ac:dyDescent="0.2">
      <c r="A2" s="165" t="s">
        <v>494</v>
      </c>
      <c r="B2" s="166"/>
      <c r="C2" s="10" t="s">
        <v>496</v>
      </c>
      <c r="D2" s="106" t="s">
        <v>501</v>
      </c>
    </row>
    <row r="3" spans="1:4" ht="16.350000000000001" customHeight="1" x14ac:dyDescent="0.2">
      <c r="A3" s="167" t="s">
        <v>603</v>
      </c>
      <c r="B3" s="168"/>
      <c r="C3" s="10" t="s">
        <v>497</v>
      </c>
      <c r="D3" s="107">
        <v>2</v>
      </c>
    </row>
    <row r="4" spans="1:4" ht="16.350000000000001" customHeight="1" x14ac:dyDescent="0.2">
      <c r="A4" s="169" t="s">
        <v>516</v>
      </c>
      <c r="B4" s="170"/>
      <c r="C4" s="170"/>
      <c r="D4" s="171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7"/>
  <sheetViews>
    <sheetView topLeftCell="A181" zoomScaleNormal="100" workbookViewId="0">
      <selection activeCell="A216" sqref="A216:E217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6" t="s">
        <v>602</v>
      </c>
      <c r="B1" s="166"/>
      <c r="C1" s="166"/>
      <c r="D1" s="10" t="s">
        <v>498</v>
      </c>
      <c r="E1" s="18">
        <v>2025</v>
      </c>
    </row>
    <row r="2" spans="1:5" s="11" customFormat="1" ht="18.95" customHeight="1" x14ac:dyDescent="0.25">
      <c r="A2" s="166" t="s">
        <v>503</v>
      </c>
      <c r="B2" s="166"/>
      <c r="C2" s="166"/>
      <c r="D2" s="10" t="s">
        <v>499</v>
      </c>
      <c r="E2" s="18" t="s">
        <v>501</v>
      </c>
    </row>
    <row r="3" spans="1:5" s="11" customFormat="1" ht="18.95" customHeight="1" x14ac:dyDescent="0.25">
      <c r="A3" s="166" t="s">
        <v>603</v>
      </c>
      <c r="B3" s="166"/>
      <c r="C3" s="166"/>
      <c r="D3" s="10" t="s">
        <v>500</v>
      </c>
      <c r="E3" s="18">
        <v>2</v>
      </c>
    </row>
    <row r="4" spans="1:5" s="11" customFormat="1" ht="18.95" customHeight="1" x14ac:dyDescent="0.25">
      <c r="A4" s="166" t="s">
        <v>516</v>
      </c>
      <c r="B4" s="166"/>
      <c r="C4" s="166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597</v>
      </c>
    </row>
    <row r="9" spans="1:5" x14ac:dyDescent="0.2">
      <c r="A9" s="109">
        <v>4000</v>
      </c>
      <c r="B9" s="108" t="s">
        <v>557</v>
      </c>
      <c r="C9" s="141">
        <f>SUM(C10+C57+C69)</f>
        <v>5400168.4700000007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470356.99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470356.99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470356.99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4927123.4400000004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4927123.4400000004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4927123.4400000004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2688.04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2688.04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2688.04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1">
        <f>C95+C123+C156+C166+C181+C210</f>
        <v>4962991.55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4596275.99</v>
      </c>
      <c r="D95" s="112">
        <f t="shared" ref="D95:D103" si="0">C95/$C$94</f>
        <v>0.92610997695533059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3697280.33</v>
      </c>
      <c r="D96" s="112">
        <f t="shared" si="0"/>
        <v>0.74497010376735384</v>
      </c>
      <c r="E96" s="41"/>
    </row>
    <row r="97" spans="1:5" x14ac:dyDescent="0.2">
      <c r="A97" s="43">
        <v>5111</v>
      </c>
      <c r="B97" s="41" t="s">
        <v>280</v>
      </c>
      <c r="C97" s="142">
        <v>2959124.25</v>
      </c>
      <c r="D97" s="44">
        <f t="shared" si="0"/>
        <v>0.59623801898272422</v>
      </c>
      <c r="E97" s="41"/>
    </row>
    <row r="98" spans="1:5" x14ac:dyDescent="0.2">
      <c r="A98" s="43">
        <v>5112</v>
      </c>
      <c r="B98" s="41" t="s">
        <v>281</v>
      </c>
      <c r="C98" s="142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2">
        <v>256275.92</v>
      </c>
      <c r="D99" s="44">
        <f t="shared" si="0"/>
        <v>5.1637387937926271E-2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481880.16</v>
      </c>
      <c r="D101" s="44">
        <f t="shared" si="0"/>
        <v>9.7094696846703271E-2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577444.12</v>
      </c>
      <c r="D103" s="112">
        <f t="shared" si="0"/>
        <v>0.11635001071077786</v>
      </c>
      <c r="E103" s="41"/>
    </row>
    <row r="104" spans="1:5" x14ac:dyDescent="0.2">
      <c r="A104" s="43">
        <v>5121</v>
      </c>
      <c r="B104" s="41" t="s">
        <v>287</v>
      </c>
      <c r="C104" s="142">
        <v>57710.6</v>
      </c>
      <c r="D104" s="44">
        <f t="shared" ref="D104:D159" si="1">C104/$C$94</f>
        <v>1.1628188244648533E-2</v>
      </c>
      <c r="E104" s="41"/>
    </row>
    <row r="105" spans="1:5" x14ac:dyDescent="0.2">
      <c r="A105" s="43">
        <v>5122</v>
      </c>
      <c r="B105" s="41" t="s">
        <v>288</v>
      </c>
      <c r="C105" s="142">
        <v>8093</v>
      </c>
      <c r="D105" s="44">
        <f t="shared" si="1"/>
        <v>1.630669711698381E-3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1"/>
        <v>0</v>
      </c>
      <c r="E106" s="41"/>
    </row>
    <row r="107" spans="1:5" x14ac:dyDescent="0.2">
      <c r="A107" s="43">
        <v>5124</v>
      </c>
      <c r="B107" s="41" t="s">
        <v>290</v>
      </c>
      <c r="C107" s="142">
        <v>1828</v>
      </c>
      <c r="D107" s="44">
        <f t="shared" si="1"/>
        <v>3.6832623662234524E-4</v>
      </c>
      <c r="E107" s="41"/>
    </row>
    <row r="108" spans="1:5" x14ac:dyDescent="0.2">
      <c r="A108" s="43">
        <v>5125</v>
      </c>
      <c r="B108" s="41" t="s">
        <v>291</v>
      </c>
      <c r="C108" s="142">
        <v>41814.31</v>
      </c>
      <c r="D108" s="44">
        <f t="shared" si="1"/>
        <v>8.425222887997864E-3</v>
      </c>
      <c r="E108" s="41"/>
    </row>
    <row r="109" spans="1:5" x14ac:dyDescent="0.2">
      <c r="A109" s="43">
        <v>5126</v>
      </c>
      <c r="B109" s="41" t="s">
        <v>292</v>
      </c>
      <c r="C109" s="142">
        <v>312671.45</v>
      </c>
      <c r="D109" s="44">
        <f t="shared" si="1"/>
        <v>6.3000600917807334E-2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1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1"/>
        <v>0</v>
      </c>
      <c r="E111" s="41"/>
    </row>
    <row r="112" spans="1:5" x14ac:dyDescent="0.2">
      <c r="A112" s="43">
        <v>5129</v>
      </c>
      <c r="B112" s="41" t="s">
        <v>295</v>
      </c>
      <c r="C112" s="142">
        <v>155326.76</v>
      </c>
      <c r="D112" s="44">
        <f t="shared" si="1"/>
        <v>3.1297002712003412E-2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321551.54000000004</v>
      </c>
      <c r="D113" s="112">
        <f t="shared" si="1"/>
        <v>6.4789862477198867E-2</v>
      </c>
      <c r="E113" s="41"/>
    </row>
    <row r="114" spans="1:5" x14ac:dyDescent="0.2">
      <c r="A114" s="43">
        <v>5131</v>
      </c>
      <c r="B114" s="41" t="s">
        <v>297</v>
      </c>
      <c r="C114" s="142">
        <v>41139.25</v>
      </c>
      <c r="D114" s="44">
        <f t="shared" si="1"/>
        <v>8.2892041192373176E-3</v>
      </c>
      <c r="E114" s="41"/>
    </row>
    <row r="115" spans="1:5" x14ac:dyDescent="0.2">
      <c r="A115" s="43">
        <v>5132</v>
      </c>
      <c r="B115" s="41" t="s">
        <v>298</v>
      </c>
      <c r="C115" s="142">
        <v>5672.4</v>
      </c>
      <c r="D115" s="44">
        <f t="shared" si="1"/>
        <v>1.1429396852388354E-3</v>
      </c>
      <c r="E115" s="41"/>
    </row>
    <row r="116" spans="1:5" x14ac:dyDescent="0.2">
      <c r="A116" s="43">
        <v>5133</v>
      </c>
      <c r="B116" s="41" t="s">
        <v>299</v>
      </c>
      <c r="C116" s="142">
        <v>22879.93</v>
      </c>
      <c r="D116" s="44">
        <f t="shared" si="1"/>
        <v>4.6101085946841881E-3</v>
      </c>
      <c r="E116" s="41"/>
    </row>
    <row r="117" spans="1:5" x14ac:dyDescent="0.2">
      <c r="A117" s="43">
        <v>5134</v>
      </c>
      <c r="B117" s="41" t="s">
        <v>300</v>
      </c>
      <c r="C117" s="142">
        <v>87527.79</v>
      </c>
      <c r="D117" s="44">
        <f t="shared" si="1"/>
        <v>1.763609490731452E-2</v>
      </c>
      <c r="E117" s="41"/>
    </row>
    <row r="118" spans="1:5" x14ac:dyDescent="0.2">
      <c r="A118" s="43">
        <v>5135</v>
      </c>
      <c r="B118" s="41" t="s">
        <v>301</v>
      </c>
      <c r="C118" s="142">
        <v>33461.33</v>
      </c>
      <c r="D118" s="44">
        <f t="shared" si="1"/>
        <v>6.7421694481829214E-3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1"/>
        <v>0</v>
      </c>
      <c r="E119" s="41"/>
    </row>
    <row r="120" spans="1:5" x14ac:dyDescent="0.2">
      <c r="A120" s="43">
        <v>5137</v>
      </c>
      <c r="B120" s="41" t="s">
        <v>303</v>
      </c>
      <c r="C120" s="142">
        <v>5132.93</v>
      </c>
      <c r="D120" s="44">
        <f t="shared" si="1"/>
        <v>1.034241132246135E-3</v>
      </c>
      <c r="E120" s="41"/>
    </row>
    <row r="121" spans="1:5" x14ac:dyDescent="0.2">
      <c r="A121" s="43">
        <v>5138</v>
      </c>
      <c r="B121" s="41" t="s">
        <v>304</v>
      </c>
      <c r="C121" s="142">
        <v>24488.91</v>
      </c>
      <c r="D121" s="44">
        <f t="shared" si="1"/>
        <v>4.9343041899799324E-3</v>
      </c>
      <c r="E121" s="41"/>
    </row>
    <row r="122" spans="1:5" x14ac:dyDescent="0.2">
      <c r="A122" s="43">
        <v>5139</v>
      </c>
      <c r="B122" s="41" t="s">
        <v>305</v>
      </c>
      <c r="C122" s="142">
        <v>101249</v>
      </c>
      <c r="D122" s="44">
        <f t="shared" si="1"/>
        <v>2.0400800400315007E-2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233853.6</v>
      </c>
      <c r="D123" s="112">
        <f t="shared" si="1"/>
        <v>4.7119483812137465E-2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1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1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1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1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1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1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1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1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1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30835.07</v>
      </c>
      <c r="D133" s="112">
        <f t="shared" si="1"/>
        <v>6.2130007051895949E-3</v>
      </c>
      <c r="E133" s="41"/>
    </row>
    <row r="134" spans="1:5" x14ac:dyDescent="0.2">
      <c r="A134" s="43">
        <v>5241</v>
      </c>
      <c r="B134" s="41" t="s">
        <v>315</v>
      </c>
      <c r="C134" s="142">
        <v>30835.07</v>
      </c>
      <c r="D134" s="44">
        <f t="shared" si="1"/>
        <v>6.2130007051895949E-3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1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1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1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203018.53</v>
      </c>
      <c r="D138" s="112">
        <f t="shared" si="1"/>
        <v>4.0906483106947868E-2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1"/>
        <v>0</v>
      </c>
      <c r="E139" s="41"/>
    </row>
    <row r="140" spans="1:5" x14ac:dyDescent="0.2">
      <c r="A140" s="43">
        <v>5252</v>
      </c>
      <c r="B140" s="41" t="s">
        <v>320</v>
      </c>
      <c r="C140" s="142">
        <v>203018.53</v>
      </c>
      <c r="D140" s="44">
        <f>C140/$C$94</f>
        <v>4.0906483106947868E-2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1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1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1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1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1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1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1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1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1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1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1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1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1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1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1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132861.96</v>
      </c>
      <c r="D156" s="112">
        <f t="shared" si="1"/>
        <v>2.6770539232532038E-2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1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1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1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2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2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2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132861.96</v>
      </c>
      <c r="D163" s="112">
        <f t="shared" si="2"/>
        <v>2.6770539232532038E-2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2"/>
        <v>0</v>
      </c>
      <c r="E164" s="41"/>
    </row>
    <row r="165" spans="1:5" x14ac:dyDescent="0.2">
      <c r="A165" s="43">
        <v>5332</v>
      </c>
      <c r="B165" s="41" t="s">
        <v>342</v>
      </c>
      <c r="C165" s="142">
        <v>132861.96</v>
      </c>
      <c r="D165" s="44">
        <f t="shared" si="2"/>
        <v>2.6770539232532038E-2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2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2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2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2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2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2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2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2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2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2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2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2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2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2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2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2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2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2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2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2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2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2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2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2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2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2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2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2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2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2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2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2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2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2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2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2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2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2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2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2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2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2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2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2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2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2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2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  <row r="216" spans="1:5" x14ac:dyDescent="0.2">
      <c r="A216" s="172"/>
      <c r="B216" s="172"/>
      <c r="C216" s="172"/>
      <c r="D216" s="172"/>
      <c r="E216" s="172"/>
    </row>
    <row r="217" spans="1:5" x14ac:dyDescent="0.2">
      <c r="A217" s="172"/>
      <c r="B217" s="172"/>
      <c r="C217" s="172"/>
      <c r="D217" s="172"/>
      <c r="E217" s="172"/>
    </row>
  </sheetData>
  <sheetProtection formatCells="0" formatColumns="0" formatRows="0" insertColumns="0" insertRows="0" insertHyperlinks="0" deleteColumns="0" deleteRows="0" sort="0" autoFilter="0" pivotTables="0"/>
  <mergeCells count="8">
    <mergeCell ref="A217:B217"/>
    <mergeCell ref="C216:E216"/>
    <mergeCell ref="C217:E217"/>
    <mergeCell ref="A1:C1"/>
    <mergeCell ref="A2:C2"/>
    <mergeCell ref="A3:C3"/>
    <mergeCell ref="A4:C4"/>
    <mergeCell ref="A216:B216"/>
  </mergeCells>
  <pageMargins left="0.70866141732283472" right="0.70866141732283472" top="0.74803149606299213" bottom="0.74803149606299213" header="0.31496062992125984" footer="0.31496062992125984"/>
  <pageSetup paperSize="5" scale="62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8"/>
  <sheetViews>
    <sheetView topLeftCell="A142" zoomScale="91" zoomScaleNormal="91" workbookViewId="0">
      <selection activeCell="A177" sqref="A177:E179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3" t="s">
        <v>602</v>
      </c>
      <c r="B1" s="174"/>
      <c r="C1" s="174"/>
      <c r="D1" s="174"/>
      <c r="E1" s="174"/>
      <c r="F1" s="174"/>
      <c r="G1" s="10" t="s">
        <v>498</v>
      </c>
      <c r="H1" s="18">
        <v>2025</v>
      </c>
    </row>
    <row r="2" spans="1:8" s="11" customFormat="1" ht="18.95" customHeight="1" x14ac:dyDescent="0.25">
      <c r="A2" s="173" t="s">
        <v>502</v>
      </c>
      <c r="B2" s="174"/>
      <c r="C2" s="174"/>
      <c r="D2" s="174"/>
      <c r="E2" s="174"/>
      <c r="F2" s="174"/>
      <c r="G2" s="10" t="s">
        <v>499</v>
      </c>
      <c r="H2" s="18" t="s">
        <v>501</v>
      </c>
    </row>
    <row r="3" spans="1:8" s="11" customFormat="1" ht="18.95" customHeight="1" x14ac:dyDescent="0.25">
      <c r="A3" s="173" t="s">
        <v>603</v>
      </c>
      <c r="B3" s="174"/>
      <c r="C3" s="174"/>
      <c r="D3" s="174"/>
      <c r="E3" s="174"/>
      <c r="F3" s="174"/>
      <c r="G3" s="10" t="s">
        <v>500</v>
      </c>
      <c r="H3" s="18">
        <v>2</v>
      </c>
    </row>
    <row r="4" spans="1:8" s="11" customFormat="1" ht="18.95" customHeight="1" x14ac:dyDescent="0.25">
      <c r="A4" s="173" t="s">
        <v>516</v>
      </c>
      <c r="B4" s="174"/>
      <c r="C4" s="174"/>
      <c r="D4" s="174"/>
      <c r="E4" s="174"/>
      <c r="F4" s="174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1077.67</v>
      </c>
      <c r="D15" s="144">
        <v>1077.67</v>
      </c>
      <c r="E15" s="144">
        <v>1077.67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5205.29</v>
      </c>
      <c r="D20" s="144">
        <v>5205.29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15000</v>
      </c>
      <c r="D21" s="144">
        <v>15000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4275</v>
      </c>
      <c r="D26" s="144">
        <v>4275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4733215.9300000006</v>
      </c>
      <c r="D56" s="144">
        <f>SUM(D57:D63)</f>
        <v>0</v>
      </c>
      <c r="E56" s="144">
        <f>SUM(E57:E63)</f>
        <v>164073.45000000001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1916826.86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1560484</v>
      </c>
      <c r="D59" s="144">
        <v>0</v>
      </c>
      <c r="E59" s="144">
        <v>164073.45000000001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1055905.07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200000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3042210.6000000006</v>
      </c>
      <c r="D64" s="144">
        <f t="shared" ref="D64:E64" si="0">SUM(D65:D72)</f>
        <v>0</v>
      </c>
      <c r="E64" s="144">
        <f t="shared" si="0"/>
        <v>2008584.0999999999</v>
      </c>
    </row>
    <row r="65" spans="1:9" x14ac:dyDescent="0.2">
      <c r="A65" s="16">
        <v>1241</v>
      </c>
      <c r="B65" s="14" t="s">
        <v>158</v>
      </c>
      <c r="C65" s="144">
        <v>1274963.1200000001</v>
      </c>
      <c r="D65" s="144">
        <v>0</v>
      </c>
      <c r="E65" s="144">
        <v>855065.69</v>
      </c>
    </row>
    <row r="66" spans="1:9" x14ac:dyDescent="0.2">
      <c r="A66" s="16">
        <v>1242</v>
      </c>
      <c r="B66" s="14" t="s">
        <v>159</v>
      </c>
      <c r="C66" s="144">
        <v>124879.78</v>
      </c>
      <c r="D66" s="144">
        <v>0</v>
      </c>
      <c r="E66" s="144">
        <v>87154.8</v>
      </c>
    </row>
    <row r="67" spans="1:9" x14ac:dyDescent="0.2">
      <c r="A67" s="16">
        <v>1243</v>
      </c>
      <c r="B67" s="14" t="s">
        <v>160</v>
      </c>
      <c r="C67" s="144">
        <v>231079.58</v>
      </c>
      <c r="D67" s="144">
        <v>0</v>
      </c>
      <c r="E67" s="144">
        <v>29850.959999999999</v>
      </c>
    </row>
    <row r="68" spans="1:9" x14ac:dyDescent="0.2">
      <c r="A68" s="16">
        <v>1244</v>
      </c>
      <c r="B68" s="14" t="s">
        <v>161</v>
      </c>
      <c r="C68" s="144">
        <v>1367201.12</v>
      </c>
      <c r="D68" s="144">
        <v>0</v>
      </c>
      <c r="E68" s="144">
        <v>1033225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9177</v>
      </c>
      <c r="D70" s="144">
        <v>0</v>
      </c>
      <c r="E70" s="144">
        <v>3287.65</v>
      </c>
    </row>
    <row r="71" spans="1:9" x14ac:dyDescent="0.2">
      <c r="A71" s="16">
        <v>1247</v>
      </c>
      <c r="B71" s="14" t="s">
        <v>164</v>
      </c>
      <c r="C71" s="144">
        <v>34910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24926.85</v>
      </c>
      <c r="D76" s="144">
        <f>SUM(D77:D81)</f>
        <v>0</v>
      </c>
      <c r="E76" s="144">
        <f>SUM(E77:E81)</f>
        <v>24099.040000000001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24926.85</v>
      </c>
      <c r="D80" s="144">
        <v>0</v>
      </c>
      <c r="E80" s="144">
        <v>24099.040000000001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4">
        <f>SUM(C111:C119)</f>
        <v>10385.880000000001</v>
      </c>
      <c r="D110" s="144">
        <f>SUM(D111:D119)</f>
        <v>10385.880000000001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0.18</v>
      </c>
      <c r="D111" s="144">
        <f>C111</f>
        <v>0.18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315.18</v>
      </c>
      <c r="D112" s="144">
        <f t="shared" ref="D112:D119" si="1">C112</f>
        <v>315.18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3413.72</v>
      </c>
      <c r="D117" s="144">
        <f t="shared" si="1"/>
        <v>3413.72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6656.8</v>
      </c>
      <c r="D119" s="144">
        <f t="shared" si="1"/>
        <v>6656.8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4">
        <v>0</v>
      </c>
    </row>
    <row r="146" spans="1:5" x14ac:dyDescent="0.2">
      <c r="A146" s="16">
        <v>2152</v>
      </c>
      <c r="B146" s="14" t="s">
        <v>569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6">
        <v>0</v>
      </c>
      <c r="D160" s="117"/>
    </row>
    <row r="161" spans="1:5" x14ac:dyDescent="0.2">
      <c r="A161" s="116">
        <v>2262</v>
      </c>
      <c r="B161" s="117" t="s">
        <v>577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582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7" spans="1:5" x14ac:dyDescent="0.2">
      <c r="A177" s="172"/>
      <c r="B177" s="172"/>
      <c r="C177" s="172"/>
      <c r="D177" s="172"/>
      <c r="E177" s="172"/>
    </row>
    <row r="178" spans="1:5" x14ac:dyDescent="0.2">
      <c r="A178" s="172"/>
      <c r="B178" s="172"/>
      <c r="C178" s="172"/>
      <c r="D178" s="172"/>
      <c r="E178" s="172"/>
    </row>
  </sheetData>
  <sheetProtection formatCells="0" formatColumns="0" formatRows="0" insertColumns="0" insertRows="0" insertHyperlinks="0" deleteColumns="0" deleteRows="0" sort="0" autoFilter="0" pivotTables="0"/>
  <mergeCells count="8">
    <mergeCell ref="A178:B178"/>
    <mergeCell ref="C178:E178"/>
    <mergeCell ref="A1:F1"/>
    <mergeCell ref="A2:F2"/>
    <mergeCell ref="A3:F3"/>
    <mergeCell ref="A4:F4"/>
    <mergeCell ref="A177:B177"/>
    <mergeCell ref="C177:E177"/>
  </mergeCells>
  <pageMargins left="1" right="1" top="1" bottom="1" header="0.5" footer="0.5"/>
  <pageSetup paperSize="5" scale="5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workbookViewId="0">
      <selection activeCell="A35" sqref="A35:E3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5" t="s">
        <v>602</v>
      </c>
      <c r="B1" s="175"/>
      <c r="C1" s="175"/>
      <c r="D1" s="20" t="s">
        <v>498</v>
      </c>
      <c r="E1" s="21">
        <v>2025</v>
      </c>
    </row>
    <row r="2" spans="1:5" ht="18.95" customHeight="1" x14ac:dyDescent="0.2">
      <c r="A2" s="175" t="s">
        <v>504</v>
      </c>
      <c r="B2" s="175"/>
      <c r="C2" s="175"/>
      <c r="D2" s="20" t="s">
        <v>499</v>
      </c>
      <c r="E2" s="21" t="s">
        <v>501</v>
      </c>
    </row>
    <row r="3" spans="1:5" ht="18.95" customHeight="1" x14ac:dyDescent="0.2">
      <c r="A3" s="175" t="s">
        <v>603</v>
      </c>
      <c r="B3" s="175"/>
      <c r="C3" s="175"/>
      <c r="D3" s="20" t="s">
        <v>500</v>
      </c>
      <c r="E3" s="21">
        <v>2</v>
      </c>
    </row>
    <row r="4" spans="1:5" ht="18.95" customHeight="1" x14ac:dyDescent="0.2">
      <c r="A4" s="175" t="s">
        <v>516</v>
      </c>
      <c r="B4" s="175"/>
      <c r="C4" s="175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437176.92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5987145.0499999998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601</v>
      </c>
      <c r="C29" s="147">
        <v>0</v>
      </c>
    </row>
    <row r="30" spans="1:5" x14ac:dyDescent="0.2">
      <c r="B30" s="22" t="s">
        <v>518</v>
      </c>
    </row>
    <row r="35" spans="1:5" x14ac:dyDescent="0.2">
      <c r="A35" s="172"/>
      <c r="B35" s="172"/>
      <c r="C35" s="172"/>
      <c r="D35" s="172"/>
      <c r="E35" s="172"/>
    </row>
    <row r="36" spans="1:5" x14ac:dyDescent="0.2">
      <c r="A36" s="172"/>
      <c r="B36" s="172"/>
      <c r="C36" s="172"/>
      <c r="D36" s="172"/>
      <c r="E36" s="172"/>
    </row>
  </sheetData>
  <sheetProtection formatCells="0" formatColumns="0" formatRows="0" insertColumns="0" insertRows="0" insertHyperlinks="0" deleteColumns="0" deleteRows="0" sort="0" autoFilter="0" pivotTables="0"/>
  <mergeCells count="8">
    <mergeCell ref="A36:B36"/>
    <mergeCell ref="C36:E36"/>
    <mergeCell ref="A1:C1"/>
    <mergeCell ref="A2:C2"/>
    <mergeCell ref="A3:C3"/>
    <mergeCell ref="A4:C4"/>
    <mergeCell ref="A35:B35"/>
    <mergeCell ref="C35:E35"/>
  </mergeCells>
  <pageMargins left="0.7" right="0.7" top="0.75" bottom="0.75" header="0.3" footer="0.3"/>
  <pageSetup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2"/>
  <sheetViews>
    <sheetView topLeftCell="A104" zoomScaleNormal="100" workbookViewId="0">
      <selection activeCell="A151" sqref="A151:E152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5" t="s">
        <v>602</v>
      </c>
      <c r="B1" s="175"/>
      <c r="C1" s="175"/>
      <c r="D1" s="20" t="s">
        <v>498</v>
      </c>
      <c r="E1" s="21">
        <v>2025</v>
      </c>
    </row>
    <row r="2" spans="1:5" s="28" customFormat="1" ht="18.95" customHeight="1" x14ac:dyDescent="0.25">
      <c r="A2" s="175" t="s">
        <v>505</v>
      </c>
      <c r="B2" s="175"/>
      <c r="C2" s="175"/>
      <c r="D2" s="20" t="s">
        <v>499</v>
      </c>
      <c r="E2" s="21" t="s">
        <v>501</v>
      </c>
    </row>
    <row r="3" spans="1:5" s="28" customFormat="1" ht="18.95" customHeight="1" x14ac:dyDescent="0.25">
      <c r="A3" s="175" t="s">
        <v>603</v>
      </c>
      <c r="B3" s="175"/>
      <c r="C3" s="175"/>
      <c r="D3" s="20" t="s">
        <v>500</v>
      </c>
      <c r="E3" s="21">
        <v>2</v>
      </c>
    </row>
    <row r="4" spans="1:5" s="28" customFormat="1" ht="18.95" customHeight="1" x14ac:dyDescent="0.25">
      <c r="A4" s="175" t="s">
        <v>516</v>
      </c>
      <c r="B4" s="175"/>
      <c r="C4" s="175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805552.71</v>
      </c>
      <c r="D10" s="147">
        <v>604076.25</v>
      </c>
    </row>
    <row r="11" spans="1:5" x14ac:dyDescent="0.2">
      <c r="A11" s="26">
        <v>1113</v>
      </c>
      <c r="B11" s="22" t="s">
        <v>403</v>
      </c>
      <c r="C11" s="147">
        <v>0.39</v>
      </c>
      <c r="D11" s="147">
        <v>0.39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805553.1</v>
      </c>
      <c r="D16" s="148">
        <f>SUM(D9:D15)</f>
        <v>604076.64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154840</v>
      </c>
      <c r="D29" s="148">
        <f>SUM(D30:D37)</f>
        <v>0</v>
      </c>
    </row>
    <row r="30" spans="1:5" x14ac:dyDescent="0.2">
      <c r="A30" s="26">
        <v>1241</v>
      </c>
      <c r="B30" s="22" t="s">
        <v>158</v>
      </c>
      <c r="C30" s="147">
        <v>77440</v>
      </c>
      <c r="D30" s="147">
        <v>0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77400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154840</v>
      </c>
      <c r="D44" s="148">
        <f>D21+D29+D38</f>
        <v>0</v>
      </c>
    </row>
    <row r="45" spans="1:5" x14ac:dyDescent="0.2">
      <c r="E45" s="136"/>
    </row>
    <row r="46" spans="1:5" x14ac:dyDescent="0.2">
      <c r="A46" s="24" t="s">
        <v>592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437176.92</v>
      </c>
      <c r="D48" s="148">
        <v>-547264.18999999994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315</v>
      </c>
      <c r="D49" s="148">
        <f>D54+D66+D94+D97+D50</f>
        <v>281176.33999999997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540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240881.18999999997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240881.18999999997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25850.61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214379.24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651.34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315</v>
      </c>
      <c r="D97" s="148">
        <f>SUM(D98:D102)</f>
        <v>40295.15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8621.9699999999993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31673.18</v>
      </c>
    </row>
    <row r="101" spans="1:4" x14ac:dyDescent="0.2">
      <c r="A101" s="26">
        <v>2115</v>
      </c>
      <c r="B101" s="22" t="s">
        <v>526</v>
      </c>
      <c r="C101" s="147">
        <v>315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26"/>
      <c r="B103" s="82" t="s">
        <v>528</v>
      </c>
      <c r="C103" s="148">
        <f>+C104</f>
        <v>0</v>
      </c>
      <c r="D103" s="148">
        <f>+D104</f>
        <v>0</v>
      </c>
    </row>
    <row r="104" spans="1:4" x14ac:dyDescent="0.2">
      <c r="A104" s="96">
        <v>3100</v>
      </c>
      <c r="B104" s="100" t="s">
        <v>541</v>
      </c>
      <c r="C104" s="154">
        <f>SUM(C105:C108)</f>
        <v>0</v>
      </c>
      <c r="D104" s="154">
        <f>SUM(D105:D108)</f>
        <v>0</v>
      </c>
    </row>
    <row r="105" spans="1:4" x14ac:dyDescent="0.2">
      <c r="A105" s="98"/>
      <c r="B105" s="101" t="s">
        <v>542</v>
      </c>
      <c r="C105" s="155">
        <v>0</v>
      </c>
      <c r="D105" s="155">
        <v>0</v>
      </c>
    </row>
    <row r="106" spans="1:4" x14ac:dyDescent="0.2">
      <c r="A106" s="98"/>
      <c r="B106" s="101" t="s">
        <v>543</v>
      </c>
      <c r="C106" s="155">
        <v>0</v>
      </c>
      <c r="D106" s="155">
        <v>0</v>
      </c>
    </row>
    <row r="107" spans="1:4" x14ac:dyDescent="0.2">
      <c r="A107" s="98"/>
      <c r="B107" s="101" t="s">
        <v>544</v>
      </c>
      <c r="C107" s="155">
        <v>0</v>
      </c>
      <c r="D107" s="155">
        <v>0</v>
      </c>
    </row>
    <row r="108" spans="1:4" x14ac:dyDescent="0.2">
      <c r="A108" s="98"/>
      <c r="B108" s="101" t="s">
        <v>545</v>
      </c>
      <c r="C108" s="155">
        <v>0</v>
      </c>
      <c r="D108" s="155">
        <v>0</v>
      </c>
    </row>
    <row r="109" spans="1:4" x14ac:dyDescent="0.2">
      <c r="A109" s="98"/>
      <c r="B109" s="102" t="s">
        <v>546</v>
      </c>
      <c r="C109" s="151">
        <f>+C110</f>
        <v>0</v>
      </c>
      <c r="D109" s="151">
        <f>+D110</f>
        <v>0</v>
      </c>
    </row>
    <row r="110" spans="1:4" x14ac:dyDescent="0.2">
      <c r="A110" s="96">
        <v>1270</v>
      </c>
      <c r="B110" s="97" t="s">
        <v>173</v>
      </c>
      <c r="C110" s="154">
        <f>+C111</f>
        <v>0</v>
      </c>
      <c r="D110" s="154">
        <f>+D111</f>
        <v>0</v>
      </c>
    </row>
    <row r="111" spans="1:4" x14ac:dyDescent="0.2">
      <c r="A111" s="98">
        <v>1273</v>
      </c>
      <c r="B111" s="99" t="s">
        <v>547</v>
      </c>
      <c r="C111" s="155">
        <v>0</v>
      </c>
      <c r="D111" s="155">
        <v>0</v>
      </c>
    </row>
    <row r="112" spans="1:4" x14ac:dyDescent="0.2">
      <c r="A112" s="98"/>
      <c r="B112" s="102" t="s">
        <v>548</v>
      </c>
      <c r="C112" s="151">
        <f>+C113+C135</f>
        <v>8675.75</v>
      </c>
      <c r="D112" s="151">
        <f>+D113+D135</f>
        <v>0</v>
      </c>
    </row>
    <row r="113" spans="1:4" x14ac:dyDescent="0.2">
      <c r="A113" s="96">
        <v>4300</v>
      </c>
      <c r="B113" s="100" t="s">
        <v>596</v>
      </c>
      <c r="C113" s="154">
        <f>C127+C114+C117+C123+C125</f>
        <v>0</v>
      </c>
      <c r="D113" s="156">
        <f>D127+D114+D117+D123+D125</f>
        <v>0</v>
      </c>
    </row>
    <row r="114" spans="1:4" x14ac:dyDescent="0.2">
      <c r="A114" s="96">
        <v>4310</v>
      </c>
      <c r="B114" s="100" t="s">
        <v>261</v>
      </c>
      <c r="C114" s="154">
        <f>SUM(C115:C116)</f>
        <v>0</v>
      </c>
      <c r="D114" s="154">
        <f>SUM(D115:D116)</f>
        <v>0</v>
      </c>
    </row>
    <row r="115" spans="1:4" x14ac:dyDescent="0.2">
      <c r="A115" s="98">
        <v>4311</v>
      </c>
      <c r="B115" s="101" t="s">
        <v>430</v>
      </c>
      <c r="C115" s="155">
        <v>0</v>
      </c>
      <c r="D115" s="157">
        <v>0</v>
      </c>
    </row>
    <row r="116" spans="1:4" x14ac:dyDescent="0.2">
      <c r="A116" s="98">
        <v>4319</v>
      </c>
      <c r="B116" s="101" t="s">
        <v>262</v>
      </c>
      <c r="C116" s="155">
        <v>0</v>
      </c>
      <c r="D116" s="157">
        <v>0</v>
      </c>
    </row>
    <row r="117" spans="1:4" x14ac:dyDescent="0.2">
      <c r="A117" s="96">
        <v>4320</v>
      </c>
      <c r="B117" s="100" t="s">
        <v>263</v>
      </c>
      <c r="C117" s="154">
        <f>SUM(C118:C122)</f>
        <v>0</v>
      </c>
      <c r="D117" s="154">
        <f>SUM(D118:D122)</f>
        <v>0</v>
      </c>
    </row>
    <row r="118" spans="1:4" x14ac:dyDescent="0.2">
      <c r="A118" s="98">
        <v>4321</v>
      </c>
      <c r="B118" s="101" t="s">
        <v>264</v>
      </c>
      <c r="C118" s="155">
        <v>0</v>
      </c>
      <c r="D118" s="157">
        <v>0</v>
      </c>
    </row>
    <row r="119" spans="1:4" x14ac:dyDescent="0.2">
      <c r="A119" s="98">
        <v>4322</v>
      </c>
      <c r="B119" s="101" t="s">
        <v>265</v>
      </c>
      <c r="C119" s="155">
        <v>0</v>
      </c>
      <c r="D119" s="157">
        <v>0</v>
      </c>
    </row>
    <row r="120" spans="1:4" x14ac:dyDescent="0.2">
      <c r="A120" s="98">
        <v>4323</v>
      </c>
      <c r="B120" s="101" t="s">
        <v>266</v>
      </c>
      <c r="C120" s="155">
        <v>0</v>
      </c>
      <c r="D120" s="157">
        <v>0</v>
      </c>
    </row>
    <row r="121" spans="1:4" x14ac:dyDescent="0.2">
      <c r="A121" s="98">
        <v>4324</v>
      </c>
      <c r="B121" s="101" t="s">
        <v>267</v>
      </c>
      <c r="C121" s="155">
        <v>0</v>
      </c>
      <c r="D121" s="157">
        <v>0</v>
      </c>
    </row>
    <row r="122" spans="1:4" x14ac:dyDescent="0.2">
      <c r="A122" s="98">
        <v>4325</v>
      </c>
      <c r="B122" s="101" t="s">
        <v>268</v>
      </c>
      <c r="C122" s="155">
        <v>0</v>
      </c>
      <c r="D122" s="157">
        <v>0</v>
      </c>
    </row>
    <row r="123" spans="1:4" x14ac:dyDescent="0.2">
      <c r="A123" s="96">
        <v>4330</v>
      </c>
      <c r="B123" s="100" t="s">
        <v>269</v>
      </c>
      <c r="C123" s="154">
        <f>C124</f>
        <v>0</v>
      </c>
      <c r="D123" s="154">
        <f>D124</f>
        <v>0</v>
      </c>
    </row>
    <row r="124" spans="1:4" x14ac:dyDescent="0.2">
      <c r="A124" s="98">
        <v>4331</v>
      </c>
      <c r="B124" s="101" t="s">
        <v>269</v>
      </c>
      <c r="C124" s="155">
        <v>0</v>
      </c>
      <c r="D124" s="157">
        <v>0</v>
      </c>
    </row>
    <row r="125" spans="1:4" x14ac:dyDescent="0.2">
      <c r="A125" s="96">
        <v>4340</v>
      </c>
      <c r="B125" s="100" t="s">
        <v>270</v>
      </c>
      <c r="C125" s="154">
        <f>C126</f>
        <v>0</v>
      </c>
      <c r="D125" s="154">
        <f>D126</f>
        <v>0</v>
      </c>
    </row>
    <row r="126" spans="1:4" x14ac:dyDescent="0.2">
      <c r="A126" s="98">
        <v>4341</v>
      </c>
      <c r="B126" s="101" t="s">
        <v>270</v>
      </c>
      <c r="C126" s="155">
        <v>0</v>
      </c>
      <c r="D126" s="157">
        <v>0</v>
      </c>
    </row>
    <row r="127" spans="1:4" x14ac:dyDescent="0.2">
      <c r="A127" s="123">
        <v>4390</v>
      </c>
      <c r="B127" s="124" t="s">
        <v>271</v>
      </c>
      <c r="C127" s="158">
        <f>SUM(C128:C134)</f>
        <v>0</v>
      </c>
      <c r="D127" s="158">
        <f>SUM(D128:D134)</f>
        <v>0</v>
      </c>
    </row>
    <row r="128" spans="1:4" x14ac:dyDescent="0.2">
      <c r="A128" s="79">
        <v>4392</v>
      </c>
      <c r="B128" s="122" t="s">
        <v>272</v>
      </c>
      <c r="C128" s="159">
        <v>0</v>
      </c>
      <c r="D128" s="159">
        <v>0</v>
      </c>
    </row>
    <row r="129" spans="1:4" x14ac:dyDescent="0.2">
      <c r="A129" s="79">
        <v>4393</v>
      </c>
      <c r="B129" s="122" t="s">
        <v>431</v>
      </c>
      <c r="C129" s="159">
        <v>0</v>
      </c>
      <c r="D129" s="159">
        <v>0</v>
      </c>
    </row>
    <row r="130" spans="1:4" x14ac:dyDescent="0.2">
      <c r="A130" s="79">
        <v>4394</v>
      </c>
      <c r="B130" s="122" t="s">
        <v>273</v>
      </c>
      <c r="C130" s="159">
        <v>0</v>
      </c>
      <c r="D130" s="159">
        <v>0</v>
      </c>
    </row>
    <row r="131" spans="1:4" x14ac:dyDescent="0.2">
      <c r="A131" s="79">
        <v>4395</v>
      </c>
      <c r="B131" s="122" t="s">
        <v>274</v>
      </c>
      <c r="C131" s="159">
        <v>0</v>
      </c>
      <c r="D131" s="159">
        <v>0</v>
      </c>
    </row>
    <row r="132" spans="1:4" x14ac:dyDescent="0.2">
      <c r="A132" s="79">
        <v>4396</v>
      </c>
      <c r="B132" s="122" t="s">
        <v>275</v>
      </c>
      <c r="C132" s="159">
        <v>0</v>
      </c>
      <c r="D132" s="159">
        <v>0</v>
      </c>
    </row>
    <row r="133" spans="1:4" x14ac:dyDescent="0.2">
      <c r="A133" s="79">
        <v>4397</v>
      </c>
      <c r="B133" s="122" t="s">
        <v>432</v>
      </c>
      <c r="C133" s="159">
        <v>0</v>
      </c>
      <c r="D133" s="159">
        <v>0</v>
      </c>
    </row>
    <row r="134" spans="1:4" x14ac:dyDescent="0.2">
      <c r="A134" s="98">
        <v>4399</v>
      </c>
      <c r="B134" s="101" t="s">
        <v>271</v>
      </c>
      <c r="C134" s="155">
        <v>0</v>
      </c>
      <c r="D134" s="155">
        <v>0</v>
      </c>
    </row>
    <row r="135" spans="1:4" x14ac:dyDescent="0.2">
      <c r="A135" s="33">
        <v>1120</v>
      </c>
      <c r="B135" s="85" t="s">
        <v>529</v>
      </c>
      <c r="C135" s="148">
        <f>SUM(C136:C144)</f>
        <v>8675.75</v>
      </c>
      <c r="D135" s="148">
        <f>SUM(D136:D144)</f>
        <v>0</v>
      </c>
    </row>
    <row r="136" spans="1:4" x14ac:dyDescent="0.2">
      <c r="A136" s="26">
        <v>1124</v>
      </c>
      <c r="B136" s="86" t="s">
        <v>530</v>
      </c>
      <c r="C136" s="160">
        <v>0</v>
      </c>
      <c r="D136" s="147">
        <v>0</v>
      </c>
    </row>
    <row r="137" spans="1:4" x14ac:dyDescent="0.2">
      <c r="A137" s="26">
        <v>1124</v>
      </c>
      <c r="B137" s="86" t="s">
        <v>531</v>
      </c>
      <c r="C137" s="160">
        <v>0</v>
      </c>
      <c r="D137" s="147">
        <v>0</v>
      </c>
    </row>
    <row r="138" spans="1:4" x14ac:dyDescent="0.2">
      <c r="A138" s="26">
        <v>1124</v>
      </c>
      <c r="B138" s="86" t="s">
        <v>532</v>
      </c>
      <c r="C138" s="160">
        <v>0</v>
      </c>
      <c r="D138" s="147">
        <v>0</v>
      </c>
    </row>
    <row r="139" spans="1:4" x14ac:dyDescent="0.2">
      <c r="A139" s="26">
        <v>1124</v>
      </c>
      <c r="B139" s="86" t="s">
        <v>533</v>
      </c>
      <c r="C139" s="160">
        <v>0</v>
      </c>
      <c r="D139" s="147">
        <v>0</v>
      </c>
    </row>
    <row r="140" spans="1:4" x14ac:dyDescent="0.2">
      <c r="A140" s="26">
        <v>1124</v>
      </c>
      <c r="B140" s="86" t="s">
        <v>534</v>
      </c>
      <c r="C140" s="147">
        <v>0</v>
      </c>
      <c r="D140" s="147">
        <v>0</v>
      </c>
    </row>
    <row r="141" spans="1:4" x14ac:dyDescent="0.2">
      <c r="A141" s="26">
        <v>1124</v>
      </c>
      <c r="B141" s="86" t="s">
        <v>535</v>
      </c>
      <c r="C141" s="147">
        <v>0</v>
      </c>
      <c r="D141" s="147">
        <v>0</v>
      </c>
    </row>
    <row r="142" spans="1:4" x14ac:dyDescent="0.2">
      <c r="A142" s="26">
        <v>1122</v>
      </c>
      <c r="B142" s="86" t="s">
        <v>536</v>
      </c>
      <c r="C142" s="147">
        <v>8675.75</v>
      </c>
      <c r="D142" s="147">
        <v>0</v>
      </c>
    </row>
    <row r="143" spans="1:4" x14ac:dyDescent="0.2">
      <c r="A143" s="26">
        <v>1122</v>
      </c>
      <c r="B143" s="86" t="s">
        <v>537</v>
      </c>
      <c r="C143" s="160">
        <v>0</v>
      </c>
      <c r="D143" s="147">
        <v>0</v>
      </c>
    </row>
    <row r="144" spans="1:4" x14ac:dyDescent="0.2">
      <c r="A144" s="26">
        <v>1122</v>
      </c>
      <c r="B144" s="86" t="s">
        <v>538</v>
      </c>
      <c r="C144" s="147">
        <v>0</v>
      </c>
      <c r="D144" s="147">
        <v>0</v>
      </c>
    </row>
    <row r="145" spans="1:5" x14ac:dyDescent="0.2">
      <c r="A145" s="26"/>
      <c r="B145" s="87" t="s">
        <v>539</v>
      </c>
      <c r="C145" s="148">
        <f>C48+C49+C103-C109-C112</f>
        <v>428816.17</v>
      </c>
      <c r="D145" s="148">
        <f>D48+D49+D103-D109-D112</f>
        <v>-266087.84999999998</v>
      </c>
    </row>
    <row r="147" spans="1:5" x14ac:dyDescent="0.2">
      <c r="B147" s="22" t="s">
        <v>518</v>
      </c>
    </row>
    <row r="151" spans="1:5" x14ac:dyDescent="0.2">
      <c r="A151" s="172"/>
      <c r="B151" s="172"/>
      <c r="C151" s="172"/>
      <c r="D151" s="172"/>
      <c r="E151" s="172"/>
    </row>
    <row r="152" spans="1:5" x14ac:dyDescent="0.2">
      <c r="A152" s="172"/>
      <c r="B152" s="172"/>
      <c r="C152" s="172"/>
      <c r="D152" s="172"/>
      <c r="E152" s="172"/>
    </row>
  </sheetData>
  <sheetProtection formatCells="0" formatColumns="0" formatRows="0" insertColumns="0" insertRows="0" insertHyperlinks="0" deleteColumns="0" deleteRows="0" sort="0" autoFilter="0" pivotTables="0"/>
  <mergeCells count="8">
    <mergeCell ref="A152:B152"/>
    <mergeCell ref="C152:E152"/>
    <mergeCell ref="A1:C1"/>
    <mergeCell ref="A2:C2"/>
    <mergeCell ref="A3:C3"/>
    <mergeCell ref="A4:C4"/>
    <mergeCell ref="A151:B151"/>
    <mergeCell ref="C151:E151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scale="71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workbookViewId="0">
      <selection activeCell="B25" sqref="B25:F26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5" width="11.42578125" style="30"/>
    <col min="6" max="6" width="23.7109375" style="30" customWidth="1"/>
    <col min="7" max="16384" width="11.42578125" style="30"/>
  </cols>
  <sheetData>
    <row r="1" spans="1:3" s="29" customFormat="1" ht="18" customHeight="1" x14ac:dyDescent="0.25">
      <c r="A1" s="176" t="s">
        <v>602</v>
      </c>
      <c r="B1" s="177"/>
      <c r="C1" s="178"/>
    </row>
    <row r="2" spans="1:3" s="29" customFormat="1" ht="18" customHeight="1" x14ac:dyDescent="0.25">
      <c r="A2" s="179" t="s">
        <v>506</v>
      </c>
      <c r="B2" s="180"/>
      <c r="C2" s="181"/>
    </row>
    <row r="3" spans="1:3" s="29" customFormat="1" ht="18" customHeight="1" x14ac:dyDescent="0.25">
      <c r="A3" s="179" t="s">
        <v>603</v>
      </c>
      <c r="B3" s="180"/>
      <c r="C3" s="181"/>
    </row>
    <row r="4" spans="1:3" s="31" customFormat="1" ht="18" customHeight="1" x14ac:dyDescent="0.2">
      <c r="A4" s="182" t="s">
        <v>507</v>
      </c>
      <c r="B4" s="183"/>
      <c r="C4" s="184"/>
    </row>
    <row r="5" spans="1:3" s="31" customFormat="1" ht="18" customHeight="1" x14ac:dyDescent="0.2">
      <c r="A5" s="185" t="s">
        <v>406</v>
      </c>
      <c r="B5" s="186"/>
      <c r="C5" s="129">
        <v>2025</v>
      </c>
    </row>
    <row r="6" spans="1:3" x14ac:dyDescent="0.2">
      <c r="A6" s="45" t="s">
        <v>435</v>
      </c>
      <c r="B6" s="45"/>
      <c r="C6" s="88">
        <v>5400168.4699999997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6" x14ac:dyDescent="0.2">
      <c r="A17" s="56">
        <v>3.1</v>
      </c>
      <c r="B17" s="50" t="s">
        <v>446</v>
      </c>
      <c r="C17" s="90">
        <v>0</v>
      </c>
    </row>
    <row r="18" spans="1:6" x14ac:dyDescent="0.2">
      <c r="A18" s="57">
        <v>3.2</v>
      </c>
      <c r="B18" s="50" t="s">
        <v>444</v>
      </c>
      <c r="C18" s="90">
        <v>0</v>
      </c>
    </row>
    <row r="19" spans="1:6" x14ac:dyDescent="0.2">
      <c r="A19" s="57">
        <v>3.3</v>
      </c>
      <c r="B19" s="52" t="s">
        <v>445</v>
      </c>
      <c r="C19" s="91">
        <v>0</v>
      </c>
    </row>
    <row r="20" spans="1:6" x14ac:dyDescent="0.2">
      <c r="A20" s="46"/>
      <c r="B20" s="58"/>
      <c r="C20" s="59"/>
    </row>
    <row r="21" spans="1:6" x14ac:dyDescent="0.2">
      <c r="A21" s="60" t="s">
        <v>549</v>
      </c>
      <c r="B21" s="60"/>
      <c r="C21" s="88">
        <f>C6+C8-C16</f>
        <v>5400168.4699999997</v>
      </c>
    </row>
    <row r="23" spans="1:6" x14ac:dyDescent="0.2">
      <c r="B23" s="30" t="s">
        <v>518</v>
      </c>
    </row>
    <row r="25" spans="1:6" x14ac:dyDescent="0.2">
      <c r="B25" s="172"/>
      <c r="C25" s="172"/>
      <c r="D25" s="172"/>
      <c r="E25" s="172"/>
      <c r="F25" s="172"/>
    </row>
    <row r="26" spans="1:6" x14ac:dyDescent="0.2">
      <c r="B26" s="172"/>
      <c r="C26" s="172"/>
      <c r="D26" s="172"/>
      <c r="E26" s="172"/>
      <c r="F26" s="172"/>
    </row>
  </sheetData>
  <mergeCells count="9">
    <mergeCell ref="B25:C25"/>
    <mergeCell ref="D25:F25"/>
    <mergeCell ref="B26:C26"/>
    <mergeCell ref="D26:F26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5" fitToHeight="0" orientation="landscape" horizontalDpi="300" verticalDpi="300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workbookViewId="0">
      <selection activeCell="B44" sqref="A44:F45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5" width="11.42578125" style="30"/>
    <col min="6" max="6" width="24.28515625" style="30" customWidth="1"/>
    <col min="7" max="16384" width="11.42578125" style="30"/>
  </cols>
  <sheetData>
    <row r="1" spans="1:3" s="32" customFormat="1" ht="18.95" customHeight="1" x14ac:dyDescent="0.25">
      <c r="A1" s="187" t="s">
        <v>602</v>
      </c>
      <c r="B1" s="188"/>
      <c r="C1" s="189"/>
    </row>
    <row r="2" spans="1:3" s="32" customFormat="1" ht="18.95" customHeight="1" x14ac:dyDescent="0.25">
      <c r="A2" s="190" t="s">
        <v>508</v>
      </c>
      <c r="B2" s="191"/>
      <c r="C2" s="192"/>
    </row>
    <row r="3" spans="1:3" s="32" customFormat="1" ht="18.95" customHeight="1" x14ac:dyDescent="0.25">
      <c r="A3" s="190" t="s">
        <v>603</v>
      </c>
      <c r="B3" s="191"/>
      <c r="C3" s="192"/>
    </row>
    <row r="4" spans="1:3" x14ac:dyDescent="0.2">
      <c r="A4" s="182" t="s">
        <v>507</v>
      </c>
      <c r="B4" s="183"/>
      <c r="C4" s="184"/>
    </row>
    <row r="5" spans="1:3" ht="22.35" customHeight="1" x14ac:dyDescent="0.2">
      <c r="A5" s="193" t="s">
        <v>406</v>
      </c>
      <c r="B5" s="194"/>
      <c r="C5" s="129">
        <v>2025</v>
      </c>
    </row>
    <row r="6" spans="1:3" x14ac:dyDescent="0.2">
      <c r="A6" s="70" t="s">
        <v>448</v>
      </c>
      <c r="B6" s="45"/>
      <c r="C6" s="92">
        <v>5117831.55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154840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77440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77400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6" x14ac:dyDescent="0.2">
      <c r="A33" s="76" t="s">
        <v>471</v>
      </c>
      <c r="B33" s="63" t="s">
        <v>40</v>
      </c>
      <c r="C33" s="93">
        <v>0</v>
      </c>
    </row>
    <row r="34" spans="1:6" x14ac:dyDescent="0.2">
      <c r="A34" s="76" t="s">
        <v>472</v>
      </c>
      <c r="B34" s="63" t="s">
        <v>368</v>
      </c>
      <c r="C34" s="93">
        <v>0</v>
      </c>
    </row>
    <row r="35" spans="1:6" x14ac:dyDescent="0.2">
      <c r="A35" s="76" t="s">
        <v>473</v>
      </c>
      <c r="B35" s="63" t="s">
        <v>374</v>
      </c>
      <c r="C35" s="93">
        <v>0</v>
      </c>
    </row>
    <row r="36" spans="1:6" x14ac:dyDescent="0.2">
      <c r="A36" s="76" t="s">
        <v>474</v>
      </c>
      <c r="B36" s="63" t="s">
        <v>382</v>
      </c>
      <c r="C36" s="93">
        <v>0</v>
      </c>
    </row>
    <row r="37" spans="1:6" x14ac:dyDescent="0.2">
      <c r="A37" s="76" t="s">
        <v>551</v>
      </c>
      <c r="B37" s="63" t="s">
        <v>599</v>
      </c>
      <c r="C37" s="93">
        <v>0</v>
      </c>
    </row>
    <row r="38" spans="1:6" x14ac:dyDescent="0.2">
      <c r="A38" s="76" t="s">
        <v>552</v>
      </c>
      <c r="B38" s="71" t="s">
        <v>475</v>
      </c>
      <c r="C38" s="95">
        <v>0</v>
      </c>
    </row>
    <row r="39" spans="1:6" x14ac:dyDescent="0.2">
      <c r="A39" s="64"/>
      <c r="B39" s="67"/>
      <c r="C39" s="68"/>
    </row>
    <row r="40" spans="1:6" x14ac:dyDescent="0.2">
      <c r="A40" s="69" t="s">
        <v>550</v>
      </c>
      <c r="B40" s="45"/>
      <c r="C40" s="88">
        <f>C6-C8+C31</f>
        <v>4962991.55</v>
      </c>
    </row>
    <row r="42" spans="1:6" x14ac:dyDescent="0.2">
      <c r="B42" s="30" t="s">
        <v>518</v>
      </c>
    </row>
    <row r="44" spans="1:6" ht="15" customHeight="1" x14ac:dyDescent="0.2">
      <c r="A44" s="162"/>
      <c r="B44" s="162"/>
      <c r="C44" s="162"/>
      <c r="D44" s="172"/>
      <c r="E44" s="172"/>
      <c r="F44" s="172"/>
    </row>
    <row r="45" spans="1:6" ht="15" customHeight="1" x14ac:dyDescent="0.2">
      <c r="A45" s="172"/>
      <c r="B45" s="172"/>
      <c r="C45" s="172"/>
      <c r="D45" s="172"/>
      <c r="E45" s="172"/>
      <c r="F45" s="172"/>
    </row>
  </sheetData>
  <mergeCells count="8">
    <mergeCell ref="D44:F44"/>
    <mergeCell ref="D45:F45"/>
    <mergeCell ref="A45:C45"/>
    <mergeCell ref="A1:C1"/>
    <mergeCell ref="A2:C2"/>
    <mergeCell ref="A3:C3"/>
    <mergeCell ref="A4:C4"/>
    <mergeCell ref="A5:B5"/>
  </mergeCells>
  <pageMargins left="0.7" right="0.7" top="0.75" bottom="0.75" header="0.3" footer="0.3"/>
  <pageSetup scale="95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abSelected="1" topLeftCell="A13" zoomScale="78" workbookViewId="0">
      <selection activeCell="A63" sqref="A63:F65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5" t="s">
        <v>602</v>
      </c>
      <c r="B1" s="196"/>
      <c r="C1" s="196"/>
      <c r="D1" s="196"/>
      <c r="E1" s="196"/>
      <c r="F1" s="196"/>
      <c r="G1" s="20" t="s">
        <v>498</v>
      </c>
      <c r="H1" s="21">
        <v>2025</v>
      </c>
    </row>
    <row r="2" spans="1:10" ht="18.95" customHeight="1" x14ac:dyDescent="0.2">
      <c r="A2" s="175" t="s">
        <v>509</v>
      </c>
      <c r="B2" s="196"/>
      <c r="C2" s="196"/>
      <c r="D2" s="196"/>
      <c r="E2" s="196"/>
      <c r="F2" s="196"/>
      <c r="G2" s="20" t="s">
        <v>499</v>
      </c>
      <c r="H2" s="21" t="s">
        <v>501</v>
      </c>
    </row>
    <row r="3" spans="1:10" ht="18.95" customHeight="1" x14ac:dyDescent="0.2">
      <c r="A3" s="197" t="s">
        <v>603</v>
      </c>
      <c r="B3" s="198"/>
      <c r="C3" s="198"/>
      <c r="D3" s="198"/>
      <c r="E3" s="198"/>
      <c r="F3" s="198"/>
      <c r="G3" s="20" t="s">
        <v>500</v>
      </c>
      <c r="H3" s="21">
        <v>2</v>
      </c>
    </row>
    <row r="4" spans="1:10" x14ac:dyDescent="0.2">
      <c r="A4" s="197" t="str">
        <f>'Notas a los Edos Financieros'!A4</f>
        <v>(Cifras en Pesos)</v>
      </c>
      <c r="B4" s="198"/>
      <c r="C4" s="198"/>
      <c r="D4" s="198"/>
      <c r="E4" s="198"/>
      <c r="F4" s="198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5" t="s">
        <v>553</v>
      </c>
      <c r="C39" s="195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9760654.3699999992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-5609300.5300000003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1248814.6299999999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-8675.75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-5391492.7199999997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5" t="s">
        <v>554</v>
      </c>
      <c r="C48" s="195"/>
    </row>
    <row r="49" spans="1:6" x14ac:dyDescent="0.2">
      <c r="B49" s="131" t="s">
        <v>406</v>
      </c>
      <c r="C49" s="130">
        <f>H1</f>
        <v>2025</v>
      </c>
    </row>
    <row r="50" spans="1:6" x14ac:dyDescent="0.2">
      <c r="A50" s="22">
        <v>8210</v>
      </c>
      <c r="B50" s="103" t="s">
        <v>47</v>
      </c>
      <c r="C50" s="161">
        <v>-9760654.3699999992</v>
      </c>
    </row>
    <row r="51" spans="1:6" x14ac:dyDescent="0.2">
      <c r="A51" s="22">
        <v>8220</v>
      </c>
      <c r="B51" s="103" t="s">
        <v>46</v>
      </c>
      <c r="C51" s="161">
        <v>1689591.1</v>
      </c>
    </row>
    <row r="52" spans="1:6" x14ac:dyDescent="0.2">
      <c r="A52" s="22">
        <v>8230</v>
      </c>
      <c r="B52" s="103" t="s">
        <v>600</v>
      </c>
      <c r="C52" s="161">
        <v>-1501488.4</v>
      </c>
    </row>
    <row r="53" spans="1:6" x14ac:dyDescent="0.2">
      <c r="A53" s="22">
        <v>8240</v>
      </c>
      <c r="B53" s="103" t="s">
        <v>45</v>
      </c>
      <c r="C53" s="161">
        <v>4454720.12</v>
      </c>
    </row>
    <row r="54" spans="1:6" x14ac:dyDescent="0.2">
      <c r="A54" s="22">
        <v>8250</v>
      </c>
      <c r="B54" s="103" t="s">
        <v>44</v>
      </c>
      <c r="C54" s="161">
        <v>0</v>
      </c>
    </row>
    <row r="55" spans="1:6" x14ac:dyDescent="0.2">
      <c r="A55" s="22">
        <v>8260</v>
      </c>
      <c r="B55" s="103" t="s">
        <v>43</v>
      </c>
      <c r="C55" s="161">
        <v>315</v>
      </c>
    </row>
    <row r="56" spans="1:6" x14ac:dyDescent="0.2">
      <c r="A56" s="22">
        <v>8270</v>
      </c>
      <c r="B56" s="103" t="s">
        <v>42</v>
      </c>
      <c r="C56" s="161">
        <v>5117516.55</v>
      </c>
    </row>
    <row r="58" spans="1:6" x14ac:dyDescent="0.2">
      <c r="B58" s="14" t="s">
        <v>518</v>
      </c>
    </row>
    <row r="63" spans="1:6" x14ac:dyDescent="0.2">
      <c r="A63" s="162"/>
      <c r="B63" s="162"/>
      <c r="C63" s="162"/>
      <c r="D63" s="172"/>
      <c r="E63" s="172"/>
      <c r="F63" s="172"/>
    </row>
    <row r="64" spans="1:6" x14ac:dyDescent="0.2">
      <c r="A64" s="172"/>
      <c r="B64" s="172"/>
      <c r="C64" s="172"/>
      <c r="D64" s="172"/>
      <c r="E64" s="172"/>
      <c r="F64" s="172"/>
    </row>
  </sheetData>
  <sheetProtection formatCells="0" formatColumns="0" formatRows="0" insertColumns="0" insertRows="0" insertHyperlinks="0" deleteColumns="0" deleteRows="0" sort="0" autoFilter="0" pivotTables="0"/>
  <mergeCells count="9">
    <mergeCell ref="D63:F63"/>
    <mergeCell ref="A64:C64"/>
    <mergeCell ref="D64:F64"/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paperSize="5" scale="66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2025-07-18T17:14:29Z</cp:lastPrinted>
  <dcterms:created xsi:type="dcterms:W3CDTF">2012-12-11T20:36:24Z</dcterms:created>
  <dcterms:modified xsi:type="dcterms:W3CDTF">2025-07-22T22:25:42Z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