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1A032977-92FF-439A-A181-B6BB8860E86E}" xr6:coauthVersionLast="47" xr6:coauthVersionMax="47" xr10:uidLastSave="{00000000-0000-0000-0000-000000000000}"/>
  <bookViews>
    <workbookView xWindow="-120" yWindow="-120" windowWidth="24240" windowHeight="131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7" i="59" s="1"/>
  <c r="C159" i="59"/>
  <c r="C155" i="59"/>
  <c r="C144" i="59"/>
  <c r="E155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45" i="62" s="1"/>
  <c r="C94" i="60"/>
  <c r="E94" i="60" s="1"/>
  <c r="C69" i="60"/>
  <c r="C145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56" i="59" l="1"/>
  <c r="F76" i="59"/>
  <c r="H110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<sst xmlns="http://schemas.openxmlformats.org/spreadsheetml/2006/main" count="860" uniqueCount="604">
  <si>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</si>
  <si>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</si>
  <si>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</si>
  <si>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</si>
  <si>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</si>
  <si>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</si>
  <si>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</si>
  <si>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</si>
  <si>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</si>
  <si>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</si>
  <si>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</si>
  <si>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</si>
  <si>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</si>
  <si>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</si>
  <si>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</si>
  <si>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</si>
  <si>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</si>
  <si>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</si>
  <si>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</si>
  <si>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</si>
  <si>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</si>
  <si>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</si>
  <si>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</si>
  <si>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</si>
  <si>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</si>
  <si>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</si>
  <si>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</si>
  <si>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</si>
  <si>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</si>
  <si>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</si>
  <si>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</si>
  <si>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</si>
  <si>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</si>
  <si>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</si>
  <si>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</si>
  <si>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</si>
  <si>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</si>
  <si>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</si>
  <si>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</si>
  <si>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</si>
  <si>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</si>
  <si>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</si>
  <si>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</si>
  <si>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</si>
  <si>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</si>
  <si>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</si>
  <si>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</si>
  <si>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</si>
  <si>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</si>
  <si>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</si>
  <si>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</si>
  <si>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</si>
  <si>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</si>
  <si>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</si>
  <si>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</si>
  <si>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</si>
  <si>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</si>
  <si>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</si>
  <si>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</si>
  <si>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</si>
  <si>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</si>
  <si>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</si>
  <si>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</si>
  <si>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</si>
  <si>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</si>
  <si>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</si>
  <si>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</si>
  <si>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</si>
  <si>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</si>
  <si>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</si>
  <si>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</si>
  <si>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</si>
  <si>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</si>
  <si>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</si>
  <si>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</si>
  <si>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</si>
  <si>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</si>
  <si>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</si>
  <si>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</si>
  <si>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</si>
  <si>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</si>
  <si>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</si>
  <si>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</si>
  <si>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</si>
  <si>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</si>
  <si>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</si>
  <si>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</si>
  <si>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</si>
  <si>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</si>
  <si>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</si>
  <si>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</si>
  <si>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</si>
  <si>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</si>
  <si>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</si>
  <si>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</si>
  <si>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</si>
  <si>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</si>
  <si>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</si>
  <si>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</si>
  <si>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</si>
  <si>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</si>
  <si>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</si>
  <si>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</si>
  <si>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</si>
  <si>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</si>
  <si>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</si>
  <si>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</si>
  <si>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</si>
  <si>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</si>
  <si>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</si>
  <si>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</si>
  <si>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</si>
  <si>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</si>
  <si>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</si>
  <si>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</si>
  <si>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</si>
  <si>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</si>
  <si>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</si>
  <si>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</si>
  <si>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</si>
  <si>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</si>
  <si>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</si>
  <si>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</si>
  <si>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</si>
  <si>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</si>
  <si>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</si>
  <si>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</si>
  <si>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</si>
  <si>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</si>
  <si>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</si>
  <si>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</si>
  <si>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</si>
  <si>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</si>
  <si>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</si>
  <si>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</si>
  <si>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</si>
  <si>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</si>
  <si>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</si>
  <si>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</si>
  <si>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</si>
  <si>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</si>
  <si>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</si>
  <si>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</si>
  <si>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</si>
  <si>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</si>
  <si>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</si>
  <si>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</si>
  <si>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</si>
  <si>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</si>
  <si>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</si>
  <si>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</si>
  <si>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</si>
  <si>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</si>
  <si>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</si>
  <si>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</si>
  <si>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</si>
  <si>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</si>
  <si>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</si>
  <si>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</si>
  <si>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</si>
  <si>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</si>
  <si>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</si>
  <si>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</si>
  <si>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</si>
  <si>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</si>
  <si>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</si>
  <si>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</si>
  <si>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</si>
  <si>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</si>
  <si>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</si>
  <si>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</si>
  <si>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</si>
  <si>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</si>
  <si>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</si>
  <si>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</si>
  <si>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</si>
  <si>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</si>
  <si>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</si>
  <si>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</si>
  <si>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</si>
  <si>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</si>
  <si>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</si>
  <si>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</si>
  <si>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</si>
  <si>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</si>
  <si>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</si>
  <si>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</si>
  <si>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</si>
  <si>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</si>
  <si>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</si>
  <si>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</si>
  <si>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</si>
  <si>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</si>
  <si>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</si>
  <si>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</si>
  <si>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</si>
  <si>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</si>
  <si>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</si>
  <si>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</si>
  <si>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</si>
  <si>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</si>
  <si>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</si>
  <si>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</si>
  <si>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</si>
  <si>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</si>
  <si>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</si>
  <si>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</si>
  <si>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</si>
  <si>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</si>
  <si>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</si>
  <si>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</si>
  <si>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</si>
  <si>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</si>
  <si>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</si>
  <si>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</si>
  <si>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</si>
  <si>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</si>
  <si>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</si>
  <si>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</si>
  <si>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</si>
  <si>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</si>
  <si>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</si>
  <si>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</si>
  <si>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</si>
  <si>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</si>
  <si>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</si>
  <si>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</si>
  <si>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</si>
  <si>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</si>
  <si>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</si>
  <si>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</si>
  <si>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</si>
  <si>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</si>
  <si>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</si>
  <si>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</si>
  <si>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</si>
  <si>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</si>
  <si>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</si>
  <si>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</si>
  <si>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</si>
  <si>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</si>
  <si>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</si>
  <si>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</si>
  <si>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</si>
  <si>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</si>
  <si>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</si>
  <si>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</si>
  <si>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</si>
  <si>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</si>
  <si>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</si>
  <si>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</si>
  <si>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</si>
  <si>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</si>
  <si>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</si>
  <si>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</si>
  <si>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</si>
  <si>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</si>
  <si>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</si>
  <si>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</si>
  <si>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</si>
  <si>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</si>
  <si>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</si>
  <si>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</si>
  <si>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</si>
  <si>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</si>
  <si>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</si>
  <si>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</si>
  <si>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</si>
  <si>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</si>
  <si>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</si>
  <si>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</si>
  <si>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</si>
  <si>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</si>
  <si>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</si>
  <si>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</si>
  <si>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</si>
  <si>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</si>
  <si>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</si>
  <si>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</si>
  <si>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</si>
  <si>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</si>
  <si>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</si>
  <si>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</si>
  <si>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</si>
  <si>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</si>
  <si>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</si>
  <si>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</si>
  <si>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</si>
  <si>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</si>
  <si>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</si>
  <si>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</si>
  <si>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</si>
  <si>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</si>
  <si>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</si>
  <si>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</si>
  <si>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</si>
  <si>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</si>
  <si>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</si>
  <si>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</si>
  <si>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</si>
  <si>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</si>
  <si>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</si>
  <si>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</si>
  <si>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</si>
  <si>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</si>
  <si>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</si>
  <si>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</si>
  <si>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</si>
  <si>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</si>
  <si>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</si>
  <si>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</si>
  <si>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</si>
  <si>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</si>
  <si>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</si>
  <si>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</si>
  <si>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</si>
  <si>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</si>
  <si>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</si>
  <si>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</si>
  <si>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</si>
  <si>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</si>
  <si>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</si>
  <si>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</si>
  <si>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</si>
  <si>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</si>
  <si>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</si>
  <si>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</si>
  <si>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</si>
  <si>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</si>
  <si>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</si>
  <si>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</si>
  <si>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</si>
  <si>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</si>
  <si>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</si>
  <si>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</si>
  <si>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</si>
  <si>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</si>
  <si>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</si>
  <si>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</si>
  <si>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</si>
  <si>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</si>
  <si>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</si>
  <si>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</si>
  <si>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</si>
  <si>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</si>
  <si>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</si>
  <si>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</si>
  <si>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</si>
  <si>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</si>
  <si>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</si>
  <si>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</si>
  <si>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</si>
  <si>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</si>
  <si>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</si>
  <si>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</si>
  <si>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</si>
  <si>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</si>
  <si>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</si>
  <si>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</si>
  <si>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</si>
  <si>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</si>
  <si>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</si>
  <si>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</si>
  <si>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</si>
  <si>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</si>
  <si>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</si>
  <si>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</si>
  <si>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</si>
  <si>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</si>
  <si>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</si>
  <si>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</si>
  <si>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</si>
  <si>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</si>
  <si>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</si>
  <si>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</si>
  <si>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</si>
  <si>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</si>
  <si>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</si>
  <si>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</si>
  <si>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</si>
  <si>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</si>
  <si>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</si>
  <si>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</si>
  <si>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</si>
  <si>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</si>
  <si>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</si>
  <si>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</si>
  <si>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</si>
  <si>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</si>
  <si>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</si>
  <si>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</si>
  <si>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</si>
  <si>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</si>
  <si>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</si>
  <si>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</si>
  <si>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</si>
  <si>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</si>
  <si>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</si>
  <si>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</si>
  <si>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</si>
  <si>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</si>
  <si>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</si>
  <si>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</si>
  <si>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</si>
  <si>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</si>
  <si>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</si>
  <si>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</si>
  <si>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</si>
  <si>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</si>
  <si>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</si>
  <si>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</si>
  <si>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</si>
  <si>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</si>
  <si>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</si>
  <si>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</si>
  <si>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</si>
  <si>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</si>
  <si>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</si>
  <si>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</si>
  <si>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</si>
  <si>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</si>
  <si>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</si>
  <si>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</si>
  <si>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</si>
  <si>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</si>
  <si>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</si>
  <si>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</si>
  <si>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</si>
  <si>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</si>
  <si>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</si>
  <si>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</si>
  <si>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</si>
  <si>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</si>
  <si>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</si>
  <si>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</si>
  <si>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</si>
  <si>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</si>
  <si>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</si>
  <si>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</si>
  <si>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</si>
  <si>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</si>
  <si>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</si>
  <si>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</si>
  <si>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</si>
  <si>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</si>
  <si>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</si>
  <si>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</si>
  <si>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</si>
  <si>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</si>
  <si>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</si>
  <si>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</si>
  <si>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</si>
  <si>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</si>
  <si>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</si>
  <si>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</si>
  <si>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</si>
  <si>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</si>
  <si>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</si>
  <si>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</si>
  <si>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</si>
  <si>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</si>
  <si>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</si>
  <si>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</si>
  <si>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</si>
  <si>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</si>
  <si>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</si>
  <si>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</si>
  <si>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</si>
  <si>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</si>
  <si>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</si>
  <si>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</si>
  <si>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</si>
  <si>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</si>
  <si>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</si>
  <si>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</si>
  <si>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</si>
  <si>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</si>
  <si>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</si>
  <si>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</si>
  <si>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</si>
  <si>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</si>
  <si>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</si>
  <si>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</si>
  <si>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</si>
  <si>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</si>
  <si>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</si>
  <si>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</si>
  <si>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</si>
  <si>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</si>
  <si>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</si>
  <si>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</si>
  <si>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</si>
  <si>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</si>
  <si>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</si>
  <si>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</si>
  <si>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</si>
  <si>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</si>
  <si>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</si>
  <si>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</si>
  <si>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</si>
  <si>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</si>
  <si>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</si>
  <si>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</si>
  <si>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</si>
  <si>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</si>
  <si>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</si>
  <si>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</si>
  <si>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</si>
  <si>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</si>
  <si>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</si>
  <si>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</si>
  <si>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</si>
  <si>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</si>
  <si>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</si>
  <si>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</si>
  <si>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</si>
  <si>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</si>
  <si>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</si>
  <si>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</si>
  <si>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</si>
  <si>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</si>
  <si>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</si>
  <si>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</si>
  <si>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</si>
  <si>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</si>
  <si>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</si>
  <si>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</si>
  <si>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</si>
  <si>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</si>
  <si>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</si>
  <si>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</si>
  <si>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</si>
  <si>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</si>
  <si>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</si>
  <si>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</si>
  <si>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</si>
  <si>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</si>
  <si>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</si>
  <si>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</si>
  <si>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</si>
  <si>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</si>
  <si>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</si>
  <si>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</si>
  <si>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</si>
  <si>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</si>
  <si>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</si>
  <si>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</si>
  <si>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</si>
  <si>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</si>
  <si>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</si>
  <si>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</si>
  <si>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</si>
  <si>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</si>
  <si>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</si>
  <si>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</si>
  <si>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</si>
  <si>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</si>
  <si>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</si>
  <si>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</si>
  <si>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</si>
  <si>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</si>
  <si>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</si>
  <si>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</si>
  <si>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</si>
  <si>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</si>
  <si>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</si>
  <si>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</si>
  <si>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</si>
  <si>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</si>
  <si>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</si>
  <si>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</si>
  <si>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</si>
  <si>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</si>
  <si>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</si>
  <si>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</si>
  <si>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</si>
  <si>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</si>
  <si>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</si>
  <si>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</si>
  <si>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</si>
  <si>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</si>
  <si>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</si>
  <si>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</si>
  <si>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</si>
  <si>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</si>
  <si>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</si>
  <si>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</si>
  <si>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</si>
  <si>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</si>
  <si>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</si>
  <si>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</si>
  <si>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</si>
  <si>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</si>
  <si>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</si>
  <si>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</si>
  <si>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</si>
  <si>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</si>
  <si>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</si>
  <si>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</si>
  <si>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</si>
  <si>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</si>
  <si>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</si>
  <si>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Casa de la Cultura de Uriangato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</si>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</sst>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4" sqref="D14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2" t="s">
        <v>602</v>
      </c>
      <c r="B1" s="163"/>
      <c r="C1" s="104" t="s">
        <v>495</v>
      </c>
      <c r="D1" s="105">
        <v>2025</v>
      </c>
    </row>
    <row r="2" spans="1:4" ht="16.350000000000001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350000000000001" customHeight="1" x14ac:dyDescent="0.2">
      <c r="A3" s="166" t="s">
        <v>603</v>
      </c>
      <c r="B3" s="167"/>
      <c r="C3" s="10" t="s">
        <v>497</v>
      </c>
      <c r="D3" s="107">
        <v>2</v>
      </c>
    </row>
    <row r="4" spans="1:4" ht="16.350000000000001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555</v>
      </c>
    </row>
    <row r="42" spans="1:2" x14ac:dyDescent="0.2">
      <c r="A42" s="4"/>
      <c r="B42" s="36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">
        <v>602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603</v>
      </c>
      <c r="B3" s="165"/>
      <c r="C3" s="165"/>
      <c r="D3" s="10" t="s">
        <v>500</v>
      </c>
      <c r="E3" s="18">
        <v>2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276</v>
      </c>
      <c r="E8" s="140" t="s">
        <v>597</v>
      </c>
    </row>
    <row r="9" spans="1:5" x14ac:dyDescent="0.2">
      <c r="A9" s="109">
        <v>4000</v>
      </c>
      <c r="B9" s="108" t="s">
        <v>557</v>
      </c>
      <c r="C9" s="141">
        <f>SUM(C10+C57+C69)</f>
        <v>2552669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1">
        <f>SUM(C11+C21+C27+C30+C36+C39+C48)</f>
        <v>66169</v>
      </c>
      <c r="D10" s="78"/>
      <c r="E10" s="39"/>
    </row>
    <row r="11" spans="1:5" x14ac:dyDescent="0.2">
      <c r="A11" s="109">
        <v>4110</v>
      </c>
      <c r="B11" s="108" t="s">
        <v>224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1">
        <f>SUM(C49:C56)</f>
        <v>66169</v>
      </c>
      <c r="D48" s="78"/>
      <c r="E48" s="39"/>
    </row>
    <row r="49" spans="1:5" x14ac:dyDescent="0.2">
      <c r="A49" s="40">
        <v>4171</v>
      </c>
      <c r="B49" s="41" t="s">
        <v>417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2">
        <v>66169</v>
      </c>
      <c r="D51" s="78"/>
      <c r="E51" s="39"/>
    </row>
    <row r="52" spans="1:5" ht="22.5" x14ac:dyDescent="0.2">
      <c r="A52" s="40">
        <v>4174</v>
      </c>
      <c r="B52" s="42" t="s">
        <v>420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1">
        <f>+C58+C64</f>
        <v>2486500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252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427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1">
        <f>SUM(C65:C68)</f>
        <v>2486500</v>
      </c>
      <c r="D64" s="78"/>
      <c r="E64" s="39"/>
    </row>
    <row r="65" spans="1:5" x14ac:dyDescent="0.2">
      <c r="A65" s="40">
        <v>4221</v>
      </c>
      <c r="B65" s="41" t="s">
        <v>256</v>
      </c>
      <c r="C65" s="142">
        <v>2486500</v>
      </c>
      <c r="D65" s="78"/>
      <c r="E65" s="39"/>
    </row>
    <row r="66" spans="1:5" x14ac:dyDescent="0.2">
      <c r="A66" s="40">
        <v>4223</v>
      </c>
      <c r="B66" s="41" t="s">
        <v>257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1">
        <f>C70+C73+C79+C81+C83</f>
        <v>0</v>
      </c>
      <c r="D69" s="41"/>
      <c r="E69" s="41"/>
    </row>
    <row r="70" spans="1:5" x14ac:dyDescent="0.2">
      <c r="A70" s="111">
        <v>4310</v>
      </c>
      <c r="B70" s="108" t="s">
        <v>261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1">
        <f>SUM(C84:C90)</f>
        <v>0</v>
      </c>
      <c r="D83" s="41"/>
      <c r="E83" s="41"/>
    </row>
    <row r="84" spans="1:5" x14ac:dyDescent="0.2">
      <c r="A84" s="43">
        <v>4392</v>
      </c>
      <c r="B84" s="41" t="s">
        <v>272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2">
        <v>0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1">
        <f>C95+C123+C156+C166+C181+C210</f>
        <v>2269626.4500000002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1">
        <f>C96+C103+C113</f>
        <v>2269626.4500000002</v>
      </c>
      <c r="D95" s="112">
        <f>C95/$C$94</f>
        <v>1</v>
      </c>
      <c r="E95" s="41"/>
    </row>
    <row r="96" spans="1:5" x14ac:dyDescent="0.2">
      <c r="A96" s="111">
        <v>5110</v>
      </c>
      <c r="B96" s="108" t="s">
        <v>279</v>
      </c>
      <c r="C96" s="141">
        <f>SUM(C97:C102)</f>
        <v>1518993.1600000001</v>
      </c>
      <c r="D96" s="112">
        <f t="shared" ref="D96:D159" si="0">C96/$C$94</f>
        <v>0.66927011711552797</v>
      </c>
      <c r="E96" s="41"/>
    </row>
    <row r="97" spans="1:5" x14ac:dyDescent="0.2">
      <c r="A97" s="43">
        <v>5111</v>
      </c>
      <c r="B97" s="41" t="s">
        <v>280</v>
      </c>
      <c r="C97" s="142">
        <v>1271010.26</v>
      </c>
      <c r="D97" s="44">
        <f t="shared" si="0"/>
        <v>0.56000856881096006</v>
      </c>
      <c r="E97" s="41"/>
    </row>
    <row r="98" spans="1:5" x14ac:dyDescent="0.2">
      <c r="A98" s="43">
        <v>5112</v>
      </c>
      <c r="B98" s="41" t="s">
        <v>281</v>
      </c>
      <c r="C98" s="142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2">
        <v>145296.35999999999</v>
      </c>
      <c r="D99" s="44">
        <f t="shared" si="0"/>
        <v>6.4017741774202525E-2</v>
      </c>
      <c r="E99" s="41"/>
    </row>
    <row r="100" spans="1:5" x14ac:dyDescent="0.2">
      <c r="A100" s="43">
        <v>5114</v>
      </c>
      <c r="B100" s="41" t="s">
        <v>283</v>
      </c>
      <c r="C100" s="142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284</v>
      </c>
      <c r="C101" s="142">
        <v>102686.54</v>
      </c>
      <c r="D101" s="44">
        <f t="shared" si="0"/>
        <v>4.5243806530365374E-2</v>
      </c>
      <c r="E101" s="41"/>
    </row>
    <row r="102" spans="1:5" x14ac:dyDescent="0.2">
      <c r="A102" s="43">
        <v>5116</v>
      </c>
      <c r="B102" s="41" t="s">
        <v>285</v>
      </c>
      <c r="C102" s="142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1">
        <f>SUM(C104:C112)</f>
        <v>189690.52</v>
      </c>
      <c r="D103" s="112">
        <f t="shared" si="0"/>
        <v>8.357785925520915E-2</v>
      </c>
      <c r="E103" s="41"/>
    </row>
    <row r="104" spans="1:5" x14ac:dyDescent="0.2">
      <c r="A104" s="43">
        <v>5121</v>
      </c>
      <c r="B104" s="41" t="s">
        <v>287</v>
      </c>
      <c r="C104" s="142">
        <v>62480.89</v>
      </c>
      <c r="D104" s="44">
        <f t="shared" si="0"/>
        <v>2.7529151327964123E-2</v>
      </c>
      <c r="E104" s="41"/>
    </row>
    <row r="105" spans="1:5" x14ac:dyDescent="0.2">
      <c r="A105" s="43">
        <v>5122</v>
      </c>
      <c r="B105" s="41" t="s">
        <v>288</v>
      </c>
      <c r="C105" s="142">
        <v>21841.16</v>
      </c>
      <c r="D105" s="44">
        <f t="shared" si="0"/>
        <v>9.6232399829496162E-3</v>
      </c>
      <c r="E105" s="41"/>
    </row>
    <row r="106" spans="1:5" x14ac:dyDescent="0.2">
      <c r="A106" s="43">
        <v>5123</v>
      </c>
      <c r="B106" s="41" t="s">
        <v>289</v>
      </c>
      <c r="C106" s="142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2">
        <v>53613.75</v>
      </c>
      <c r="D107" s="44">
        <f t="shared" si="0"/>
        <v>2.3622279340285268E-2</v>
      </c>
      <c r="E107" s="41"/>
    </row>
    <row r="108" spans="1:5" x14ac:dyDescent="0.2">
      <c r="A108" s="43">
        <v>5125</v>
      </c>
      <c r="B108" s="41" t="s">
        <v>291</v>
      </c>
      <c r="C108" s="142">
        <v>1855</v>
      </c>
      <c r="D108" s="44">
        <f t="shared" si="0"/>
        <v>8.1731511368313484E-4</v>
      </c>
      <c r="E108" s="41"/>
    </row>
    <row r="109" spans="1:5" x14ac:dyDescent="0.2">
      <c r="A109" s="43">
        <v>5126</v>
      </c>
      <c r="B109" s="41" t="s">
        <v>292</v>
      </c>
      <c r="C109" s="142">
        <v>41112.69</v>
      </c>
      <c r="D109" s="44">
        <f t="shared" si="0"/>
        <v>1.8114298059929642E-2</v>
      </c>
      <c r="E109" s="41"/>
    </row>
    <row r="110" spans="1:5" x14ac:dyDescent="0.2">
      <c r="A110" s="43">
        <v>5127</v>
      </c>
      <c r="B110" s="41" t="s">
        <v>293</v>
      </c>
      <c r="C110" s="142">
        <v>0</v>
      </c>
      <c r="D110" s="44">
        <f t="shared" si="0"/>
        <v>0</v>
      </c>
      <c r="E110" s="41"/>
    </row>
    <row r="111" spans="1:5" x14ac:dyDescent="0.2">
      <c r="A111" s="43">
        <v>5128</v>
      </c>
      <c r="B111" s="41" t="s">
        <v>294</v>
      </c>
      <c r="C111" s="142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2">
        <v>8787.0300000000007</v>
      </c>
      <c r="D112" s="44">
        <f t="shared" si="0"/>
        <v>3.8715754303973678E-3</v>
      </c>
      <c r="E112" s="41"/>
    </row>
    <row r="113" spans="1:5" x14ac:dyDescent="0.2">
      <c r="A113" s="111">
        <v>5130</v>
      </c>
      <c r="B113" s="108" t="s">
        <v>296</v>
      </c>
      <c r="C113" s="141">
        <f>SUM(C114:C122)</f>
        <v>560942.77</v>
      </c>
      <c r="D113" s="112">
        <f t="shared" si="0"/>
        <v>0.24715202362926286</v>
      </c>
      <c r="E113" s="41"/>
    </row>
    <row r="114" spans="1:5" x14ac:dyDescent="0.2">
      <c r="A114" s="43">
        <v>5131</v>
      </c>
      <c r="B114" s="41" t="s">
        <v>297</v>
      </c>
      <c r="C114" s="142">
        <v>33409</v>
      </c>
      <c r="D114" s="44">
        <f t="shared" si="0"/>
        <v>1.4720043467946012E-2</v>
      </c>
      <c r="E114" s="41"/>
    </row>
    <row r="115" spans="1:5" x14ac:dyDescent="0.2">
      <c r="A115" s="43">
        <v>5132</v>
      </c>
      <c r="B115" s="41" t="s">
        <v>298</v>
      </c>
      <c r="C115" s="142">
        <v>104177.56</v>
      </c>
      <c r="D115" s="44">
        <f t="shared" si="0"/>
        <v>4.5900751641310834E-2</v>
      </c>
      <c r="E115" s="41"/>
    </row>
    <row r="116" spans="1:5" x14ac:dyDescent="0.2">
      <c r="A116" s="43">
        <v>5133</v>
      </c>
      <c r="B116" s="41" t="s">
        <v>299</v>
      </c>
      <c r="C116" s="142">
        <v>301508.94</v>
      </c>
      <c r="D116" s="44">
        <f t="shared" si="0"/>
        <v>0.13284518251891186</v>
      </c>
      <c r="E116" s="41"/>
    </row>
    <row r="117" spans="1:5" x14ac:dyDescent="0.2">
      <c r="A117" s="43">
        <v>5134</v>
      </c>
      <c r="B117" s="41" t="s">
        <v>300</v>
      </c>
      <c r="C117" s="142">
        <v>6277.16</v>
      </c>
      <c r="D117" s="44">
        <f t="shared" si="0"/>
        <v>2.7657238485214162E-3</v>
      </c>
      <c r="E117" s="41"/>
    </row>
    <row r="118" spans="1:5" x14ac:dyDescent="0.2">
      <c r="A118" s="43">
        <v>5135</v>
      </c>
      <c r="B118" s="41" t="s">
        <v>301</v>
      </c>
      <c r="C118" s="142">
        <v>21333.95</v>
      </c>
      <c r="D118" s="44">
        <f t="shared" si="0"/>
        <v>9.3997626790082566E-3</v>
      </c>
      <c r="E118" s="41"/>
    </row>
    <row r="119" spans="1:5" x14ac:dyDescent="0.2">
      <c r="A119" s="43">
        <v>5136</v>
      </c>
      <c r="B119" s="41" t="s">
        <v>302</v>
      </c>
      <c r="C119" s="142">
        <v>21461.99</v>
      </c>
      <c r="D119" s="44">
        <f t="shared" si="0"/>
        <v>9.4561772489036681E-3</v>
      </c>
      <c r="E119" s="41"/>
    </row>
    <row r="120" spans="1:5" x14ac:dyDescent="0.2">
      <c r="A120" s="43">
        <v>5137</v>
      </c>
      <c r="B120" s="41" t="s">
        <v>303</v>
      </c>
      <c r="C120" s="142">
        <v>5084.87</v>
      </c>
      <c r="D120" s="44">
        <f t="shared" si="0"/>
        <v>2.2403995159643998E-3</v>
      </c>
      <c r="E120" s="41"/>
    </row>
    <row r="121" spans="1:5" x14ac:dyDescent="0.2">
      <c r="A121" s="43">
        <v>5138</v>
      </c>
      <c r="B121" s="41" t="s">
        <v>304</v>
      </c>
      <c r="C121" s="142">
        <v>28478.28</v>
      </c>
      <c r="D121" s="44">
        <f t="shared" si="0"/>
        <v>1.254756261762811E-2</v>
      </c>
      <c r="E121" s="41"/>
    </row>
    <row r="122" spans="1:5" x14ac:dyDescent="0.2">
      <c r="A122" s="43">
        <v>5139</v>
      </c>
      <c r="B122" s="41" t="s">
        <v>305</v>
      </c>
      <c r="C122" s="142">
        <v>39211.019999999997</v>
      </c>
      <c r="D122" s="44">
        <f t="shared" si="0"/>
        <v>1.7276420091068289E-2</v>
      </c>
      <c r="E122" s="41"/>
    </row>
    <row r="123" spans="1:5" x14ac:dyDescent="0.2">
      <c r="A123" s="111">
        <v>5200</v>
      </c>
      <c r="B123" s="108" t="s">
        <v>306</v>
      </c>
      <c r="C123" s="141">
        <f>C124+C127+C130+C133+C138+C142+C145+C147+C153</f>
        <v>0</v>
      </c>
      <c r="D123" s="112">
        <f t="shared" si="0"/>
        <v>0</v>
      </c>
      <c r="E123" s="41"/>
    </row>
    <row r="124" spans="1:5" x14ac:dyDescent="0.2">
      <c r="A124" s="111">
        <v>5210</v>
      </c>
      <c r="B124" s="108" t="s">
        <v>307</v>
      </c>
      <c r="C124" s="141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2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2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1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2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2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1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2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2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1">
        <f>SUM(C134:C137)</f>
        <v>0</v>
      </c>
      <c r="D133" s="112">
        <f t="shared" si="0"/>
        <v>0</v>
      </c>
      <c r="E133" s="41"/>
    </row>
    <row r="134" spans="1:5" x14ac:dyDescent="0.2">
      <c r="A134" s="43">
        <v>5241</v>
      </c>
      <c r="B134" s="41" t="s">
        <v>315</v>
      </c>
      <c r="C134" s="142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316</v>
      </c>
      <c r="C135" s="142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42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42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1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2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2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2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1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2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2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1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2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1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2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2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2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2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2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1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2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2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1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1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2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2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1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2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2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1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2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2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1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1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2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2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1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2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2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1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2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2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1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2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1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2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2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1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1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2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2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2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2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2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2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2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2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2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1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2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2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2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2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2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1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2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2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2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2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2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2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2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2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2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1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2">
        <v>0</v>
      </c>
      <c r="D212" s="44">
        <f t="shared" si="1"/>
        <v>0</v>
      </c>
      <c r="E212" s="41"/>
    </row>
    <row r="213" spans="1:5" x14ac:dyDescent="0.2">
      <c r="C213" s="144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33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602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603</v>
      </c>
      <c r="B3" s="172"/>
      <c r="C3" s="172"/>
      <c r="D3" s="172"/>
      <c r="E3" s="172"/>
      <c r="F3" s="172"/>
      <c r="G3" s="10" t="s">
        <v>500</v>
      </c>
      <c r="H3" s="18">
        <v>2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4">
        <v>0</v>
      </c>
    </row>
    <row r="11" spans="1:8" x14ac:dyDescent="0.2">
      <c r="A11" s="16">
        <v>1121</v>
      </c>
      <c r="B11" s="14" t="s">
        <v>119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4">
        <v>10424.24</v>
      </c>
      <c r="D15" s="144">
        <v>10424.24</v>
      </c>
      <c r="E15" s="144">
        <v>10424.24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4">
        <v>11449.52</v>
      </c>
      <c r="D21" s="144">
        <v>11449.52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483</v>
      </c>
      <c r="C23" s="144">
        <v>-7955.32</v>
      </c>
      <c r="D23" s="144">
        <v>-7955.32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131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132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133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4">
        <v>0</v>
      </c>
    </row>
    <row r="34" spans="1:8" x14ac:dyDescent="0.2">
      <c r="A34" s="16">
        <v>1142</v>
      </c>
      <c r="B34" s="14" t="s">
        <v>138</v>
      </c>
      <c r="C34" s="144">
        <v>0</v>
      </c>
    </row>
    <row r="35" spans="1:8" x14ac:dyDescent="0.2">
      <c r="A35" s="16">
        <v>1143</v>
      </c>
      <c r="B35" s="14" t="s">
        <v>139</v>
      </c>
      <c r="C35" s="144">
        <v>0</v>
      </c>
    </row>
    <row r="36" spans="1:8" x14ac:dyDescent="0.2">
      <c r="A36" s="16">
        <v>1144</v>
      </c>
      <c r="B36" s="14" t="s">
        <v>140</v>
      </c>
      <c r="C36" s="144">
        <v>0</v>
      </c>
    </row>
    <row r="37" spans="1:8" x14ac:dyDescent="0.2">
      <c r="A37" s="16">
        <v>1145</v>
      </c>
      <c r="B37" s="14" t="s">
        <v>141</v>
      </c>
      <c r="C37" s="144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560</v>
      </c>
      <c r="C51" s="144">
        <v>0</v>
      </c>
    </row>
    <row r="52" spans="1:10" x14ac:dyDescent="0.2">
      <c r="A52" s="16">
        <v>1214</v>
      </c>
      <c r="B52" s="14" t="s">
        <v>147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4">
        <f>SUM(C57:C63)</f>
        <v>0</v>
      </c>
      <c r="D56" s="144">
        <f>SUM(D57:D63)</f>
        <v>0</v>
      </c>
      <c r="E56" s="144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4">
        <v>0</v>
      </c>
      <c r="D57" s="145"/>
      <c r="E57" s="145"/>
    </row>
    <row r="58" spans="1:10" x14ac:dyDescent="0.2">
      <c r="A58" s="16">
        <v>1232</v>
      </c>
      <c r="B58" s="14" t="s">
        <v>151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152</v>
      </c>
      <c r="C59" s="144">
        <v>0</v>
      </c>
      <c r="D59" s="144">
        <v>0</v>
      </c>
      <c r="E59" s="144">
        <v>0</v>
      </c>
    </row>
    <row r="60" spans="1:10" x14ac:dyDescent="0.2">
      <c r="A60" s="16">
        <v>1234</v>
      </c>
      <c r="B60" s="14" t="s">
        <v>153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154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155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156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157</v>
      </c>
      <c r="C64" s="144">
        <f>SUM(C65:C72)</f>
        <v>2524912.29</v>
      </c>
      <c r="D64" s="144">
        <f t="shared" ref="D64:E64" si="0">SUM(D65:D72)</f>
        <v>0</v>
      </c>
      <c r="E64" s="144">
        <f t="shared" si="0"/>
        <v>2190879.7599999998</v>
      </c>
    </row>
    <row r="65" spans="1:9" x14ac:dyDescent="0.2">
      <c r="A65" s="16">
        <v>1241</v>
      </c>
      <c r="B65" s="14" t="s">
        <v>158</v>
      </c>
      <c r="C65" s="144">
        <v>992597.9</v>
      </c>
      <c r="D65" s="144">
        <v>0</v>
      </c>
      <c r="E65" s="144">
        <v>899122.29</v>
      </c>
    </row>
    <row r="66" spans="1:9" x14ac:dyDescent="0.2">
      <c r="A66" s="16">
        <v>1242</v>
      </c>
      <c r="B66" s="14" t="s">
        <v>159</v>
      </c>
      <c r="C66" s="144">
        <v>641223.05000000005</v>
      </c>
      <c r="D66" s="144">
        <v>0</v>
      </c>
      <c r="E66" s="144">
        <v>532407.88</v>
      </c>
    </row>
    <row r="67" spans="1:9" x14ac:dyDescent="0.2">
      <c r="A67" s="16">
        <v>1243</v>
      </c>
      <c r="B67" s="14" t="s">
        <v>160</v>
      </c>
      <c r="C67" s="144">
        <v>0</v>
      </c>
      <c r="D67" s="144">
        <v>0</v>
      </c>
      <c r="E67" s="144">
        <v>0</v>
      </c>
    </row>
    <row r="68" spans="1:9" x14ac:dyDescent="0.2">
      <c r="A68" s="16">
        <v>1244</v>
      </c>
      <c r="B68" s="14" t="s">
        <v>161</v>
      </c>
      <c r="C68" s="144">
        <v>808336</v>
      </c>
      <c r="D68" s="144">
        <v>0</v>
      </c>
      <c r="E68" s="144">
        <v>701669.33</v>
      </c>
    </row>
    <row r="69" spans="1:9" x14ac:dyDescent="0.2">
      <c r="A69" s="16">
        <v>1245</v>
      </c>
      <c r="B69" s="14" t="s">
        <v>162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163</v>
      </c>
      <c r="C70" s="144">
        <v>74755.34</v>
      </c>
      <c r="D70" s="144">
        <v>0</v>
      </c>
      <c r="E70" s="144">
        <v>57680.26</v>
      </c>
    </row>
    <row r="71" spans="1:9" x14ac:dyDescent="0.2">
      <c r="A71" s="16">
        <v>1247</v>
      </c>
      <c r="B71" s="14" t="s">
        <v>164</v>
      </c>
      <c r="C71" s="144">
        <v>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165</v>
      </c>
      <c r="C72" s="144">
        <v>8000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4">
        <f>SUM(C77:C81)</f>
        <v>34636.050000000003</v>
      </c>
      <c r="D76" s="144">
        <f>SUM(D77:D81)</f>
        <v>0</v>
      </c>
      <c r="E76" s="144">
        <f>SUM(E77:E81)</f>
        <v>33022.300000000003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169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170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171</v>
      </c>
      <c r="C80" s="144">
        <v>34636.050000000003</v>
      </c>
      <c r="D80" s="144">
        <v>0</v>
      </c>
      <c r="E80" s="144">
        <v>33022.300000000003</v>
      </c>
    </row>
    <row r="81" spans="1:8" x14ac:dyDescent="0.2">
      <c r="A81" s="16">
        <v>1259</v>
      </c>
      <c r="B81" s="14" t="s">
        <v>172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173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4">
        <v>0</v>
      </c>
    </row>
    <row r="94" spans="1:8" x14ac:dyDescent="0.2">
      <c r="A94" s="16">
        <v>1162</v>
      </c>
      <c r="B94" s="14" t="s">
        <v>183</v>
      </c>
      <c r="C94" s="144">
        <v>0</v>
      </c>
    </row>
    <row r="95" spans="1:8" x14ac:dyDescent="0.2">
      <c r="C95" s="144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44">
        <v>0</v>
      </c>
    </row>
    <row r="100" spans="1:8" x14ac:dyDescent="0.2">
      <c r="A100" s="16">
        <v>1192</v>
      </c>
      <c r="B100" s="14" t="s">
        <v>486</v>
      </c>
      <c r="C100" s="144">
        <v>0</v>
      </c>
    </row>
    <row r="101" spans="1:8" x14ac:dyDescent="0.2">
      <c r="A101" s="16">
        <v>1193</v>
      </c>
      <c r="B101" s="14" t="s">
        <v>487</v>
      </c>
      <c r="C101" s="144">
        <v>0</v>
      </c>
    </row>
    <row r="102" spans="1:8" x14ac:dyDescent="0.2">
      <c r="A102" s="16">
        <v>1194</v>
      </c>
      <c r="B102" s="14" t="s">
        <v>488</v>
      </c>
      <c r="C102" s="144">
        <v>0</v>
      </c>
    </row>
    <row r="103" spans="1:8" x14ac:dyDescent="0.2">
      <c r="A103" s="16">
        <v>1290</v>
      </c>
      <c r="B103" s="14" t="s">
        <v>184</v>
      </c>
      <c r="C103" s="144">
        <f>SUM(C104:C106)</f>
        <v>0</v>
      </c>
    </row>
    <row r="104" spans="1:8" x14ac:dyDescent="0.2">
      <c r="A104" s="16">
        <v>1291</v>
      </c>
      <c r="B104" s="14" t="s">
        <v>185</v>
      </c>
      <c r="C104" s="144">
        <v>0</v>
      </c>
    </row>
    <row r="105" spans="1:8" x14ac:dyDescent="0.2">
      <c r="A105" s="16">
        <v>1292</v>
      </c>
      <c r="B105" s="14" t="s">
        <v>186</v>
      </c>
      <c r="C105" s="144">
        <v>0</v>
      </c>
    </row>
    <row r="106" spans="1:8" x14ac:dyDescent="0.2">
      <c r="A106" s="16">
        <v>1293</v>
      </c>
      <c r="B106" s="14" t="s">
        <v>187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4">
        <f>SUM(C111:C119)</f>
        <v>20832.870000000003</v>
      </c>
      <c r="D110" s="144">
        <f>SUM(D111:D119)</f>
        <v>20832.870000000003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4">
        <v>0</v>
      </c>
      <c r="D111" s="144">
        <f>C111</f>
        <v>0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191</v>
      </c>
      <c r="C112" s="144">
        <v>8444</v>
      </c>
      <c r="D112" s="144">
        <f t="shared" ref="D112:D119" si="1">C112</f>
        <v>8444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192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193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194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195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196</v>
      </c>
      <c r="C117" s="144">
        <v>12388.87</v>
      </c>
      <c r="D117" s="144">
        <f t="shared" si="1"/>
        <v>12388.87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197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198</v>
      </c>
      <c r="C119" s="144">
        <v>0</v>
      </c>
      <c r="D119" s="144">
        <f t="shared" si="1"/>
        <v>0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199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200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201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202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4">
        <v>0</v>
      </c>
    </row>
    <row r="129" spans="1:8" x14ac:dyDescent="0.2">
      <c r="A129" s="16">
        <v>2162</v>
      </c>
      <c r="B129" s="14" t="s">
        <v>205</v>
      </c>
      <c r="C129" s="144">
        <v>0</v>
      </c>
    </row>
    <row r="130" spans="1:8" x14ac:dyDescent="0.2">
      <c r="A130" s="16">
        <v>2163</v>
      </c>
      <c r="B130" s="14" t="s">
        <v>206</v>
      </c>
      <c r="C130" s="144">
        <v>0</v>
      </c>
    </row>
    <row r="131" spans="1:8" x14ac:dyDescent="0.2">
      <c r="A131" s="16">
        <v>2164</v>
      </c>
      <c r="B131" s="14" t="s">
        <v>207</v>
      </c>
      <c r="C131" s="144">
        <v>0</v>
      </c>
    </row>
    <row r="132" spans="1:8" x14ac:dyDescent="0.2">
      <c r="A132" s="16">
        <v>2165</v>
      </c>
      <c r="B132" s="14" t="s">
        <v>208</v>
      </c>
      <c r="C132" s="144">
        <v>0</v>
      </c>
    </row>
    <row r="133" spans="1:8" x14ac:dyDescent="0.2">
      <c r="A133" s="16">
        <v>2166</v>
      </c>
      <c r="B133" s="14" t="s">
        <v>209</v>
      </c>
      <c r="C133" s="144">
        <v>0</v>
      </c>
    </row>
    <row r="134" spans="1:8" x14ac:dyDescent="0.2">
      <c r="A134" s="16">
        <v>2250</v>
      </c>
      <c r="B134" s="14" t="s">
        <v>210</v>
      </c>
      <c r="C134" s="144">
        <f>SUM(C135:C140)</f>
        <v>0</v>
      </c>
    </row>
    <row r="135" spans="1:8" x14ac:dyDescent="0.2">
      <c r="A135" s="16">
        <v>2251</v>
      </c>
      <c r="B135" s="14" t="s">
        <v>211</v>
      </c>
      <c r="C135" s="144">
        <v>0</v>
      </c>
    </row>
    <row r="136" spans="1:8" x14ac:dyDescent="0.2">
      <c r="A136" s="16">
        <v>2252</v>
      </c>
      <c r="B136" s="14" t="s">
        <v>212</v>
      </c>
      <c r="C136" s="144">
        <v>0</v>
      </c>
    </row>
    <row r="137" spans="1:8" x14ac:dyDescent="0.2">
      <c r="A137" s="16">
        <v>2253</v>
      </c>
      <c r="B137" s="14" t="s">
        <v>213</v>
      </c>
      <c r="C137" s="144">
        <v>0</v>
      </c>
    </row>
    <row r="138" spans="1:8" x14ac:dyDescent="0.2">
      <c r="A138" s="16">
        <v>2254</v>
      </c>
      <c r="B138" s="14" t="s">
        <v>214</v>
      </c>
      <c r="C138" s="144">
        <v>0</v>
      </c>
    </row>
    <row r="139" spans="1:8" x14ac:dyDescent="0.2">
      <c r="A139" s="16">
        <v>2255</v>
      </c>
      <c r="B139" s="14" t="s">
        <v>215</v>
      </c>
      <c r="C139" s="144">
        <v>0</v>
      </c>
    </row>
    <row r="140" spans="1:8" x14ac:dyDescent="0.2">
      <c r="A140" s="16">
        <v>2256</v>
      </c>
      <c r="B140" s="14" t="s">
        <v>216</v>
      </c>
      <c r="C140" s="144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568</v>
      </c>
      <c r="C145" s="144">
        <v>0</v>
      </c>
    </row>
    <row r="146" spans="1:5" x14ac:dyDescent="0.2">
      <c r="A146" s="16">
        <v>2152</v>
      </c>
      <c r="B146" s="14" t="s">
        <v>569</v>
      </c>
      <c r="C146" s="144">
        <v>0</v>
      </c>
    </row>
    <row r="147" spans="1:5" x14ac:dyDescent="0.2">
      <c r="A147" s="16">
        <v>2159</v>
      </c>
      <c r="B147" s="14" t="s">
        <v>217</v>
      </c>
      <c r="C147" s="144">
        <v>0</v>
      </c>
    </row>
    <row r="148" spans="1:5" x14ac:dyDescent="0.2">
      <c r="A148" s="16">
        <v>2240</v>
      </c>
      <c r="B148" s="14" t="s">
        <v>219</v>
      </c>
      <c r="C148" s="144">
        <f>SUM(C149:C151)</f>
        <v>0</v>
      </c>
    </row>
    <row r="149" spans="1:5" x14ac:dyDescent="0.2">
      <c r="A149" s="16">
        <v>2241</v>
      </c>
      <c r="B149" s="14" t="s">
        <v>220</v>
      </c>
      <c r="C149" s="144">
        <v>0</v>
      </c>
    </row>
    <row r="150" spans="1:5" x14ac:dyDescent="0.2">
      <c r="A150" s="16">
        <v>2242</v>
      </c>
      <c r="B150" s="14" t="s">
        <v>221</v>
      </c>
      <c r="C150" s="144">
        <v>0</v>
      </c>
    </row>
    <row r="151" spans="1:5" x14ac:dyDescent="0.2">
      <c r="A151" s="16">
        <v>2249</v>
      </c>
      <c r="B151" s="14" t="s">
        <v>222</v>
      </c>
      <c r="C151" s="144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572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6">
        <v>0</v>
      </c>
      <c r="D160" s="117"/>
    </row>
    <row r="161" spans="1:5" x14ac:dyDescent="0.2">
      <c r="A161" s="116">
        <v>2262</v>
      </c>
      <c r="B161" s="117" t="s">
        <v>577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582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6">
        <v>0</v>
      </c>
      <c r="D169" s="117"/>
    </row>
    <row r="170" spans="1:5" x14ac:dyDescent="0.2">
      <c r="A170" s="116">
        <v>2199</v>
      </c>
      <c r="B170" s="117" t="s">
        <v>218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602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603</v>
      </c>
      <c r="B3" s="173"/>
      <c r="C3" s="173"/>
      <c r="D3" s="20" t="s">
        <v>500</v>
      </c>
      <c r="E3" s="21">
        <v>2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7">
        <v>334851.05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7">
        <v>0</v>
      </c>
      <c r="E10" s="14"/>
    </row>
    <row r="11" spans="1:5" x14ac:dyDescent="0.2">
      <c r="A11" s="26">
        <v>3130</v>
      </c>
      <c r="B11" s="22" t="s">
        <v>385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7">
        <v>283042.55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7">
        <v>33547.65</v>
      </c>
    </row>
    <row r="17" spans="1:5" x14ac:dyDescent="0.2">
      <c r="A17" s="26">
        <v>3230</v>
      </c>
      <c r="B17" s="22" t="s">
        <v>389</v>
      </c>
      <c r="C17" s="147">
        <f>SUM(C18:C21)</f>
        <v>0</v>
      </c>
    </row>
    <row r="18" spans="1:5" x14ac:dyDescent="0.2">
      <c r="A18" s="26">
        <v>3231</v>
      </c>
      <c r="B18" s="22" t="s">
        <v>390</v>
      </c>
      <c r="C18" s="147">
        <v>0</v>
      </c>
    </row>
    <row r="19" spans="1:5" x14ac:dyDescent="0.2">
      <c r="A19" s="26">
        <v>3232</v>
      </c>
      <c r="B19" s="22" t="s">
        <v>391</v>
      </c>
      <c r="C19" s="147">
        <v>0</v>
      </c>
      <c r="E19" s="14"/>
    </row>
    <row r="20" spans="1:5" x14ac:dyDescent="0.2">
      <c r="A20" s="26">
        <v>3233</v>
      </c>
      <c r="B20" s="22" t="s">
        <v>392</v>
      </c>
      <c r="C20" s="147">
        <v>0</v>
      </c>
    </row>
    <row r="21" spans="1:5" x14ac:dyDescent="0.2">
      <c r="A21" s="26">
        <v>3239</v>
      </c>
      <c r="B21" s="22" t="s">
        <v>393</v>
      </c>
      <c r="C21" s="147">
        <v>0</v>
      </c>
    </row>
    <row r="22" spans="1:5" x14ac:dyDescent="0.2">
      <c r="A22" s="26">
        <v>3240</v>
      </c>
      <c r="B22" s="22" t="s">
        <v>394</v>
      </c>
      <c r="C22" s="147">
        <f>SUM(C23:C25)</f>
        <v>0</v>
      </c>
    </row>
    <row r="23" spans="1:5" x14ac:dyDescent="0.2">
      <c r="A23" s="26">
        <v>3241</v>
      </c>
      <c r="B23" s="22" t="s">
        <v>395</v>
      </c>
      <c r="C23" s="147">
        <v>0</v>
      </c>
    </row>
    <row r="24" spans="1:5" x14ac:dyDescent="0.2">
      <c r="A24" s="26">
        <v>3242</v>
      </c>
      <c r="B24" s="22" t="s">
        <v>396</v>
      </c>
      <c r="C24" s="147">
        <v>0</v>
      </c>
    </row>
    <row r="25" spans="1:5" x14ac:dyDescent="0.2">
      <c r="A25" s="26">
        <v>3243</v>
      </c>
      <c r="B25" s="22" t="s">
        <v>397</v>
      </c>
      <c r="C25" s="147">
        <v>0</v>
      </c>
    </row>
    <row r="26" spans="1:5" x14ac:dyDescent="0.2">
      <c r="A26" s="26">
        <v>3250</v>
      </c>
      <c r="B26" s="22" t="s">
        <v>398</v>
      </c>
      <c r="C26" s="147">
        <f>SUM(C27:C29)</f>
        <v>0</v>
      </c>
    </row>
    <row r="27" spans="1:5" x14ac:dyDescent="0.2">
      <c r="A27" s="26">
        <v>3251</v>
      </c>
      <c r="B27" s="22" t="s">
        <v>399</v>
      </c>
      <c r="C27" s="147">
        <v>0</v>
      </c>
    </row>
    <row r="28" spans="1:5" x14ac:dyDescent="0.2">
      <c r="A28" s="26">
        <v>3252</v>
      </c>
      <c r="B28" s="22" t="s">
        <v>400</v>
      </c>
      <c r="C28" s="147">
        <v>0</v>
      </c>
    </row>
    <row r="29" spans="1:5" x14ac:dyDescent="0.2">
      <c r="A29" s="26">
        <v>3253</v>
      </c>
      <c r="B29" s="22" t="s">
        <v>601</v>
      </c>
      <c r="C29" s="147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31" zoomScaleNormal="100" workbookViewId="0">
      <selection activeCell="E49" sqref="E4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">
        <v>602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603</v>
      </c>
      <c r="B3" s="173"/>
      <c r="C3" s="173"/>
      <c r="D3" s="20" t="s">
        <v>500</v>
      </c>
      <c r="E3" s="21">
        <v>2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8"/>
    </row>
    <row r="9" spans="1:5" x14ac:dyDescent="0.2">
      <c r="A9" s="26">
        <v>1111</v>
      </c>
      <c r="B9" s="22" t="s">
        <v>401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7">
        <v>322709.40000000002</v>
      </c>
      <c r="D10" s="147">
        <v>85978.34</v>
      </c>
    </row>
    <row r="11" spans="1:5" x14ac:dyDescent="0.2">
      <c r="A11" s="26">
        <v>1113</v>
      </c>
      <c r="B11" s="22" t="s">
        <v>403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117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118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404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405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519</v>
      </c>
      <c r="C16" s="148">
        <f>SUM(C9:C15)</f>
        <v>322709.40000000002</v>
      </c>
      <c r="D16" s="148">
        <f>SUM(D9:D15)</f>
        <v>85978.34</v>
      </c>
    </row>
    <row r="19" spans="1:5" x14ac:dyDescent="0.2">
      <c r="A19" s="24" t="s">
        <v>591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151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152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153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154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155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156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157</v>
      </c>
      <c r="C29" s="148">
        <f>SUM(C30:C37)</f>
        <v>33000</v>
      </c>
      <c r="D29" s="148">
        <f>SUM(D30:D37)</f>
        <v>19842.96</v>
      </c>
    </row>
    <row r="30" spans="1:5" x14ac:dyDescent="0.2">
      <c r="A30" s="26">
        <v>1241</v>
      </c>
      <c r="B30" s="22" t="s">
        <v>158</v>
      </c>
      <c r="C30" s="147">
        <v>0</v>
      </c>
      <c r="D30" s="147">
        <v>19842.96</v>
      </c>
    </row>
    <row r="31" spans="1:5" x14ac:dyDescent="0.2">
      <c r="A31" s="26">
        <v>1242</v>
      </c>
      <c r="B31" s="22" t="s">
        <v>159</v>
      </c>
      <c r="C31" s="147">
        <v>25000</v>
      </c>
      <c r="D31" s="147">
        <v>0</v>
      </c>
    </row>
    <row r="32" spans="1:5" x14ac:dyDescent="0.2">
      <c r="A32" s="26">
        <v>1243</v>
      </c>
      <c r="B32" s="22" t="s">
        <v>160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161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162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163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164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165</v>
      </c>
      <c r="C37" s="147">
        <v>8000</v>
      </c>
      <c r="D37" s="147">
        <v>0</v>
      </c>
    </row>
    <row r="38" spans="1:5" x14ac:dyDescent="0.2">
      <c r="A38" s="118">
        <v>1250</v>
      </c>
      <c r="B38" s="119" t="s">
        <v>167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168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169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170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171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172</v>
      </c>
      <c r="C43" s="150">
        <v>0</v>
      </c>
      <c r="D43" s="150">
        <v>0</v>
      </c>
    </row>
    <row r="44" spans="1:5" x14ac:dyDescent="0.2">
      <c r="B44" s="82" t="s">
        <v>520</v>
      </c>
      <c r="C44" s="148">
        <f>C21+C29+C38</f>
        <v>33000</v>
      </c>
      <c r="D44" s="148">
        <f>D21+D29+D38</f>
        <v>19842.96</v>
      </c>
    </row>
    <row r="45" spans="1:5" x14ac:dyDescent="0.2">
      <c r="E45" s="136"/>
    </row>
    <row r="46" spans="1:5" x14ac:dyDescent="0.2">
      <c r="A46" s="24" t="s">
        <v>592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8"/>
    </row>
    <row r="48" spans="1:5" x14ac:dyDescent="0.2">
      <c r="A48" s="33">
        <v>3210</v>
      </c>
      <c r="B48" s="34" t="s">
        <v>521</v>
      </c>
      <c r="C48" s="148">
        <v>283042.55</v>
      </c>
      <c r="D48" s="148">
        <v>-346030.17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</row>
    <row r="49" spans="1:4" x14ac:dyDescent="0.2">
      <c r="A49" s="26"/>
      <c r="B49" s="82" t="s">
        <v>510</v>
      </c>
      <c r="C49" s="148">
        <f>C54+C66+C94+C97+C50</f>
        <v>0</v>
      </c>
      <c r="D49" s="148">
        <f>D54+D66+D94+D97+D50</f>
        <v>170463.59</v>
      </c>
    </row>
    <row r="50" spans="1:4" x14ac:dyDescent="0.2">
      <c r="A50" s="96">
        <v>5100</v>
      </c>
      <c r="B50" s="97" t="s">
        <v>278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145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145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540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343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511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345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512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348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513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351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514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514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515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355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356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357</v>
      </c>
      <c r="C66" s="148">
        <f>C67+C76+C79+C85</f>
        <v>0</v>
      </c>
      <c r="D66" s="148">
        <f>D67+D76+D79+D85</f>
        <v>170463.59</v>
      </c>
    </row>
    <row r="67" spans="1:4" x14ac:dyDescent="0.2">
      <c r="A67" s="26">
        <v>5510</v>
      </c>
      <c r="B67" s="22" t="s">
        <v>358</v>
      </c>
      <c r="C67" s="147">
        <f>SUM(C68:C75)</f>
        <v>0</v>
      </c>
      <c r="D67" s="147">
        <f>SUM(D68:D75)</f>
        <v>170463.59</v>
      </c>
    </row>
    <row r="68" spans="1:4" x14ac:dyDescent="0.2">
      <c r="A68" s="26">
        <v>5511</v>
      </c>
      <c r="B68" s="22" t="s">
        <v>359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360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361</v>
      </c>
      <c r="C70" s="147">
        <v>0</v>
      </c>
      <c r="D70" s="147">
        <v>0</v>
      </c>
    </row>
    <row r="71" spans="1:4" x14ac:dyDescent="0.2">
      <c r="A71" s="26">
        <v>5514</v>
      </c>
      <c r="B71" s="22" t="s">
        <v>362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363</v>
      </c>
      <c r="C72" s="147">
        <v>0</v>
      </c>
      <c r="D72" s="147">
        <v>169155.3</v>
      </c>
    </row>
    <row r="73" spans="1:4" x14ac:dyDescent="0.2">
      <c r="A73" s="26">
        <v>5516</v>
      </c>
      <c r="B73" s="22" t="s">
        <v>364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365</v>
      </c>
      <c r="C74" s="147">
        <v>0</v>
      </c>
      <c r="D74" s="147">
        <v>1308.29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366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367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368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369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370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371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372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373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374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375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376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377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378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379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274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380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381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382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383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522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523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524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525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526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527</v>
      </c>
      <c r="C102" s="147">
        <v>0</v>
      </c>
      <c r="D102" s="147">
        <v>0</v>
      </c>
    </row>
    <row r="103" spans="1:4" x14ac:dyDescent="0.2">
      <c r="A103" s="26"/>
      <c r="B103" s="82" t="s">
        <v>528</v>
      </c>
      <c r="C103" s="148">
        <f>+C104</f>
        <v>0</v>
      </c>
      <c r="D103" s="148">
        <f>+D104</f>
        <v>0</v>
      </c>
    </row>
    <row r="104" spans="1:4" x14ac:dyDescent="0.2">
      <c r="A104" s="96">
        <v>3100</v>
      </c>
      <c r="B104" s="100" t="s">
        <v>541</v>
      </c>
      <c r="C104" s="154">
        <f>SUM(C105:C108)</f>
        <v>0</v>
      </c>
      <c r="D104" s="154">
        <f>SUM(D105:D108)</f>
        <v>0</v>
      </c>
    </row>
    <row r="105" spans="1:4" x14ac:dyDescent="0.2">
      <c r="A105" s="98"/>
      <c r="B105" s="101" t="s">
        <v>542</v>
      </c>
      <c r="C105" s="155">
        <v>0</v>
      </c>
      <c r="D105" s="155">
        <v>0</v>
      </c>
    </row>
    <row r="106" spans="1:4" x14ac:dyDescent="0.2">
      <c r="A106" s="98"/>
      <c r="B106" s="101" t="s">
        <v>543</v>
      </c>
      <c r="C106" s="155">
        <v>0</v>
      </c>
      <c r="D106" s="155">
        <v>0</v>
      </c>
    </row>
    <row r="107" spans="1:4" x14ac:dyDescent="0.2">
      <c r="A107" s="98"/>
      <c r="B107" s="101" t="s">
        <v>544</v>
      </c>
      <c r="C107" s="155">
        <v>0</v>
      </c>
      <c r="D107" s="155">
        <v>0</v>
      </c>
    </row>
    <row r="108" spans="1:4" x14ac:dyDescent="0.2">
      <c r="A108" s="98"/>
      <c r="B108" s="101" t="s">
        <v>545</v>
      </c>
      <c r="C108" s="155">
        <v>0</v>
      </c>
      <c r="D108" s="155">
        <v>0</v>
      </c>
    </row>
    <row r="109" spans="1:4" x14ac:dyDescent="0.2">
      <c r="A109" s="98"/>
      <c r="B109" s="102" t="s">
        <v>546</v>
      </c>
      <c r="C109" s="151">
        <f>+C110</f>
        <v>0</v>
      </c>
      <c r="D109" s="151">
        <f>+D110</f>
        <v>0</v>
      </c>
    </row>
    <row r="110" spans="1:4" x14ac:dyDescent="0.2">
      <c r="A110" s="96">
        <v>1270</v>
      </c>
      <c r="B110" s="97" t="s">
        <v>173</v>
      </c>
      <c r="C110" s="154">
        <f>+C111</f>
        <v>0</v>
      </c>
      <c r="D110" s="154">
        <f>+D111</f>
        <v>0</v>
      </c>
    </row>
    <row r="111" spans="1:4" x14ac:dyDescent="0.2">
      <c r="A111" s="98">
        <v>1273</v>
      </c>
      <c r="B111" s="99" t="s">
        <v>547</v>
      </c>
      <c r="C111" s="155">
        <v>0</v>
      </c>
      <c r="D111" s="155">
        <v>0</v>
      </c>
    </row>
    <row r="112" spans="1:4" x14ac:dyDescent="0.2">
      <c r="A112" s="98"/>
      <c r="B112" s="102" t="s">
        <v>548</v>
      </c>
      <c r="C112" s="151">
        <f>+C113+C135</f>
        <v>0</v>
      </c>
      <c r="D112" s="151">
        <f>+D113+D135</f>
        <v>0</v>
      </c>
    </row>
    <row r="113" spans="1:4" x14ac:dyDescent="0.2">
      <c r="A113" s="96">
        <v>4300</v>
      </c>
      <c r="B113" s="100" t="s">
        <v>596</v>
      </c>
      <c r="C113" s="154">
        <f>C127+C114+C117+C123+C125</f>
        <v>0</v>
      </c>
      <c r="D113" s="156">
        <f>D127+D114+D117+D123+D125</f>
        <v>0</v>
      </c>
    </row>
    <row r="114" spans="1:4" x14ac:dyDescent="0.2">
      <c r="A114" s="96">
        <v>4310</v>
      </c>
      <c r="B114" s="100" t="s">
        <v>261</v>
      </c>
      <c r="C114" s="154">
        <f>SUM(C115:C116)</f>
        <v>0</v>
      </c>
      <c r="D114" s="154">
        <f>SUM(D115:D116)</f>
        <v>0</v>
      </c>
    </row>
    <row r="115" spans="1:4" x14ac:dyDescent="0.2">
      <c r="A115" s="98">
        <v>4311</v>
      </c>
      <c r="B115" s="101" t="s">
        <v>430</v>
      </c>
      <c r="C115" s="155">
        <v>0</v>
      </c>
      <c r="D115" s="157">
        <v>0</v>
      </c>
    </row>
    <row r="116" spans="1:4" x14ac:dyDescent="0.2">
      <c r="A116" s="98">
        <v>4319</v>
      </c>
      <c r="B116" s="101" t="s">
        <v>262</v>
      </c>
      <c r="C116" s="155">
        <v>0</v>
      </c>
      <c r="D116" s="157">
        <v>0</v>
      </c>
    </row>
    <row r="117" spans="1:4" x14ac:dyDescent="0.2">
      <c r="A117" s="96">
        <v>4320</v>
      </c>
      <c r="B117" s="100" t="s">
        <v>263</v>
      </c>
      <c r="C117" s="154">
        <f>SUM(C118:C122)</f>
        <v>0</v>
      </c>
      <c r="D117" s="154">
        <f>SUM(D118:D122)</f>
        <v>0</v>
      </c>
    </row>
    <row r="118" spans="1:4" x14ac:dyDescent="0.2">
      <c r="A118" s="98">
        <v>4321</v>
      </c>
      <c r="B118" s="101" t="s">
        <v>264</v>
      </c>
      <c r="C118" s="155">
        <v>0</v>
      </c>
      <c r="D118" s="157">
        <v>0</v>
      </c>
    </row>
    <row r="119" spans="1:4" x14ac:dyDescent="0.2">
      <c r="A119" s="98">
        <v>4322</v>
      </c>
      <c r="B119" s="101" t="s">
        <v>265</v>
      </c>
      <c r="C119" s="155">
        <v>0</v>
      </c>
      <c r="D119" s="157">
        <v>0</v>
      </c>
    </row>
    <row r="120" spans="1:4" x14ac:dyDescent="0.2">
      <c r="A120" s="98">
        <v>4323</v>
      </c>
      <c r="B120" s="101" t="s">
        <v>266</v>
      </c>
      <c r="C120" s="155">
        <v>0</v>
      </c>
      <c r="D120" s="157">
        <v>0</v>
      </c>
    </row>
    <row r="121" spans="1:4" x14ac:dyDescent="0.2">
      <c r="A121" s="98">
        <v>4324</v>
      </c>
      <c r="B121" s="101" t="s">
        <v>267</v>
      </c>
      <c r="C121" s="155">
        <v>0</v>
      </c>
      <c r="D121" s="157">
        <v>0</v>
      </c>
    </row>
    <row r="122" spans="1:4" x14ac:dyDescent="0.2">
      <c r="A122" s="98">
        <v>4325</v>
      </c>
      <c r="B122" s="101" t="s">
        <v>268</v>
      </c>
      <c r="C122" s="155">
        <v>0</v>
      </c>
      <c r="D122" s="157">
        <v>0</v>
      </c>
    </row>
    <row r="123" spans="1:4" x14ac:dyDescent="0.2">
      <c r="A123" s="96">
        <v>4330</v>
      </c>
      <c r="B123" s="100" t="s">
        <v>269</v>
      </c>
      <c r="C123" s="154">
        <f>C124</f>
        <v>0</v>
      </c>
      <c r="D123" s="154">
        <f>D124</f>
        <v>0</v>
      </c>
    </row>
    <row r="124" spans="1:4" x14ac:dyDescent="0.2">
      <c r="A124" s="98">
        <v>4331</v>
      </c>
      <c r="B124" s="101" t="s">
        <v>269</v>
      </c>
      <c r="C124" s="155">
        <v>0</v>
      </c>
      <c r="D124" s="157">
        <v>0</v>
      </c>
    </row>
    <row r="125" spans="1:4" x14ac:dyDescent="0.2">
      <c r="A125" s="96">
        <v>4340</v>
      </c>
      <c r="B125" s="100" t="s">
        <v>270</v>
      </c>
      <c r="C125" s="154">
        <f>C126</f>
        <v>0</v>
      </c>
      <c r="D125" s="154">
        <f>D126</f>
        <v>0</v>
      </c>
    </row>
    <row r="126" spans="1:4" x14ac:dyDescent="0.2">
      <c r="A126" s="98">
        <v>4341</v>
      </c>
      <c r="B126" s="101" t="s">
        <v>270</v>
      </c>
      <c r="C126" s="155">
        <v>0</v>
      </c>
      <c r="D126" s="157">
        <v>0</v>
      </c>
    </row>
    <row r="127" spans="1:4" x14ac:dyDescent="0.2">
      <c r="A127" s="123">
        <v>4390</v>
      </c>
      <c r="B127" s="124" t="s">
        <v>271</v>
      </c>
      <c r="C127" s="158">
        <f>SUM(C128:C134)</f>
        <v>0</v>
      </c>
      <c r="D127" s="158">
        <f>SUM(D128:D134)</f>
        <v>0</v>
      </c>
    </row>
    <row r="128" spans="1:4" x14ac:dyDescent="0.2">
      <c r="A128" s="79">
        <v>4392</v>
      </c>
      <c r="B128" s="122" t="s">
        <v>272</v>
      </c>
      <c r="C128" s="159">
        <v>0</v>
      </c>
      <c r="D128" s="159">
        <v>0</v>
      </c>
    </row>
    <row r="129" spans="1:4" x14ac:dyDescent="0.2">
      <c r="A129" s="79">
        <v>4393</v>
      </c>
      <c r="B129" s="122" t="s">
        <v>431</v>
      </c>
      <c r="C129" s="159">
        <v>0</v>
      </c>
      <c r="D129" s="159">
        <v>0</v>
      </c>
    </row>
    <row r="130" spans="1:4" x14ac:dyDescent="0.2">
      <c r="A130" s="79">
        <v>4394</v>
      </c>
      <c r="B130" s="122" t="s">
        <v>273</v>
      </c>
      <c r="C130" s="159">
        <v>0</v>
      </c>
      <c r="D130" s="159">
        <v>0</v>
      </c>
    </row>
    <row r="131" spans="1:4" x14ac:dyDescent="0.2">
      <c r="A131" s="79">
        <v>4395</v>
      </c>
      <c r="B131" s="122" t="s">
        <v>274</v>
      </c>
      <c r="C131" s="159">
        <v>0</v>
      </c>
      <c r="D131" s="159">
        <v>0</v>
      </c>
    </row>
    <row r="132" spans="1:4" x14ac:dyDescent="0.2">
      <c r="A132" s="79">
        <v>4396</v>
      </c>
      <c r="B132" s="122" t="s">
        <v>275</v>
      </c>
      <c r="C132" s="159">
        <v>0</v>
      </c>
      <c r="D132" s="159">
        <v>0</v>
      </c>
    </row>
    <row r="133" spans="1:4" x14ac:dyDescent="0.2">
      <c r="A133" s="79">
        <v>4397</v>
      </c>
      <c r="B133" s="122" t="s">
        <v>432</v>
      </c>
      <c r="C133" s="159">
        <v>0</v>
      </c>
      <c r="D133" s="159">
        <v>0</v>
      </c>
    </row>
    <row r="134" spans="1:4" x14ac:dyDescent="0.2">
      <c r="A134" s="98">
        <v>4399</v>
      </c>
      <c r="B134" s="101" t="s">
        <v>271</v>
      </c>
      <c r="C134" s="155">
        <v>0</v>
      </c>
      <c r="D134" s="155">
        <v>0</v>
      </c>
    </row>
    <row r="135" spans="1:4" x14ac:dyDescent="0.2">
      <c r="A135" s="33">
        <v>1120</v>
      </c>
      <c r="B135" s="85" t="s">
        <v>529</v>
      </c>
      <c r="C135" s="148">
        <f>SUM(C136:C144)</f>
        <v>0</v>
      </c>
      <c r="D135" s="148">
        <f>SUM(D136:D144)</f>
        <v>0</v>
      </c>
    </row>
    <row r="136" spans="1:4" x14ac:dyDescent="0.2">
      <c r="A136" s="26">
        <v>1124</v>
      </c>
      <c r="B136" s="86" t="s">
        <v>530</v>
      </c>
      <c r="C136" s="160">
        <v>0</v>
      </c>
      <c r="D136" s="147">
        <v>0</v>
      </c>
    </row>
    <row r="137" spans="1:4" x14ac:dyDescent="0.2">
      <c r="A137" s="26">
        <v>1124</v>
      </c>
      <c r="B137" s="86" t="s">
        <v>531</v>
      </c>
      <c r="C137" s="160">
        <v>0</v>
      </c>
      <c r="D137" s="147">
        <v>0</v>
      </c>
    </row>
    <row r="138" spans="1:4" x14ac:dyDescent="0.2">
      <c r="A138" s="26">
        <v>1124</v>
      </c>
      <c r="B138" s="86" t="s">
        <v>532</v>
      </c>
      <c r="C138" s="160">
        <v>0</v>
      </c>
      <c r="D138" s="147">
        <v>0</v>
      </c>
    </row>
    <row r="139" spans="1:4" x14ac:dyDescent="0.2">
      <c r="A139" s="26">
        <v>1124</v>
      </c>
      <c r="B139" s="86" t="s">
        <v>533</v>
      </c>
      <c r="C139" s="160">
        <v>0</v>
      </c>
      <c r="D139" s="147">
        <v>0</v>
      </c>
    </row>
    <row r="140" spans="1:4" x14ac:dyDescent="0.2">
      <c r="A140" s="26">
        <v>1124</v>
      </c>
      <c r="B140" s="86" t="s">
        <v>534</v>
      </c>
      <c r="C140" s="147">
        <v>0</v>
      </c>
      <c r="D140" s="147">
        <v>0</v>
      </c>
    </row>
    <row r="141" spans="1:4" x14ac:dyDescent="0.2">
      <c r="A141" s="26">
        <v>1124</v>
      </c>
      <c r="B141" s="86" t="s">
        <v>535</v>
      </c>
      <c r="C141" s="147">
        <v>0</v>
      </c>
      <c r="D141" s="147">
        <v>0</v>
      </c>
    </row>
    <row r="142" spans="1:4" x14ac:dyDescent="0.2">
      <c r="A142" s="26">
        <v>1122</v>
      </c>
      <c r="B142" s="86" t="s">
        <v>536</v>
      </c>
      <c r="C142" s="147">
        <v>0</v>
      </c>
      <c r="D142" s="147">
        <v>0</v>
      </c>
    </row>
    <row r="143" spans="1:4" x14ac:dyDescent="0.2">
      <c r="A143" s="26">
        <v>1122</v>
      </c>
      <c r="B143" s="86" t="s">
        <v>537</v>
      </c>
      <c r="C143" s="160">
        <v>0</v>
      </c>
      <c r="D143" s="147">
        <v>0</v>
      </c>
    </row>
    <row r="144" spans="1:4" x14ac:dyDescent="0.2">
      <c r="A144" s="26">
        <v>1122</v>
      </c>
      <c r="B144" s="86" t="s">
        <v>538</v>
      </c>
      <c r="C144" s="147">
        <v>0</v>
      </c>
      <c r="D144" s="147">
        <v>0</v>
      </c>
    </row>
    <row r="145" spans="1:4" x14ac:dyDescent="0.2">
      <c r="A145" s="26"/>
      <c r="B145" s="87" t="s">
        <v>539</v>
      </c>
      <c r="C145" s="148">
        <f>C48+C49+C103-C109-C112</f>
        <v>283042.55</v>
      </c>
      <c r="D145" s="148">
        <f>D48+D49+D103-D109-D112</f>
        <v>-175566.58</v>
      </c>
    </row>
    <row r="147" spans="1:4" x14ac:dyDescent="0.2">
      <c r="B147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602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603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2552669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549</v>
      </c>
      <c r="B21" s="60"/>
      <c r="C21" s="88">
        <f>C6+C8-C16</f>
        <v>2552669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602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603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3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2302626.4500000002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33000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0</v>
      </c>
    </row>
    <row r="12" spans="1:3" x14ac:dyDescent="0.2">
      <c r="A12" s="76">
        <v>2.4</v>
      </c>
      <c r="B12" s="63" t="s">
        <v>159</v>
      </c>
      <c r="C12" s="93">
        <v>25000</v>
      </c>
    </row>
    <row r="13" spans="1:3" x14ac:dyDescent="0.2">
      <c r="A13" s="76">
        <v>2.5</v>
      </c>
      <c r="B13" s="63" t="s">
        <v>160</v>
      </c>
      <c r="C13" s="93">
        <v>0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0</v>
      </c>
    </row>
    <row r="17" spans="1:3" x14ac:dyDescent="0.2">
      <c r="A17" s="76">
        <v>2.9</v>
      </c>
      <c r="B17" s="63" t="s">
        <v>165</v>
      </c>
      <c r="C17" s="93">
        <v>8000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0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551</v>
      </c>
      <c r="B37" s="63" t="s">
        <v>599</v>
      </c>
      <c r="C37" s="93">
        <v>0</v>
      </c>
    </row>
    <row r="38" spans="1:3" x14ac:dyDescent="0.2">
      <c r="A38" s="76" t="s">
        <v>552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550</v>
      </c>
      <c r="B40" s="45"/>
      <c r="C40" s="88">
        <f>C6-C8+C31</f>
        <v>2269626.4500000002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zoomScale="78" workbookViewId="0">
      <selection activeCell="G11" sqref="G1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">
        <v>602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603</v>
      </c>
      <c r="B3" s="196"/>
      <c r="C3" s="196"/>
      <c r="D3" s="196"/>
      <c r="E3" s="196"/>
      <c r="F3" s="196"/>
      <c r="G3" s="20" t="s">
        <v>500</v>
      </c>
      <c r="H3" s="21">
        <v>2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553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4702527.05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-3042889.79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893031.74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-2552669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554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1">
        <v>-4702527.05</v>
      </c>
    </row>
    <row r="51" spans="1:3" x14ac:dyDescent="0.2">
      <c r="A51" s="22">
        <v>8220</v>
      </c>
      <c r="B51" s="103" t="s">
        <v>46</v>
      </c>
      <c r="C51" s="161">
        <v>778841.64</v>
      </c>
    </row>
    <row r="52" spans="1:3" x14ac:dyDescent="0.2">
      <c r="A52" s="22">
        <v>8230</v>
      </c>
      <c r="B52" s="103" t="s">
        <v>600</v>
      </c>
      <c r="C52" s="161">
        <v>-893031.74</v>
      </c>
    </row>
    <row r="53" spans="1:3" x14ac:dyDescent="0.2">
      <c r="A53" s="22">
        <v>8240</v>
      </c>
      <c r="B53" s="103" t="s">
        <v>45</v>
      </c>
      <c r="C53" s="161">
        <v>2514090.7000000002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0</v>
      </c>
    </row>
    <row r="56" spans="1:3" x14ac:dyDescent="0.2">
      <c r="A56" s="22">
        <v>8270</v>
      </c>
      <c r="B56" s="103" t="s">
        <v>42</v>
      </c>
      <c r="C56" s="161">
        <v>2302626.4500000002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2019-02-13T21:19:08Z</cp:lastPrinted>
  <dcterms:created xsi:type="dcterms:W3CDTF">2012-12-11T20:36:24Z</dcterms:created>
  <dcterms:modified xsi:type="dcterms:W3CDTF">2025-07-23T17:37:49Z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