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14115" windowHeight="9525" tabRatio="863" activeTab="7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<sst xmlns="http://schemas.openxmlformats.org/spreadsheetml/2006/main" count="939" uniqueCount="669">
  <si>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</si>
  <si>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</si>
  <si>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</si>
  <si>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</si>
  <si>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</si>
  <si>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</si>
  <si>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</si>
  <si>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</si>
  <si>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</si>
  <si>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</si>
  <si>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</si>
  <si>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</si>
  <si>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</si>
  <si>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</si>
  <si>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</si>
  <si>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</si>
  <si>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</si>
  <si>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</si>
  <si>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</si>
  <si>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</si>
  <si>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</si>
  <si>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</si>
  <si>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</si>
  <si>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</si>
  <si>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</si>
  <si>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</si>
  <si>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</si>
  <si>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</si>
  <si>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</si>
  <si>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</si>
  <si>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</si>
  <si>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</si>
  <si>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</si>
  <si>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</si>
  <si>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</si>
  <si>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</si>
  <si>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</si>
  <si>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</si>
  <si>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</si>
  <si>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</si>
  <si>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</si>
  <si>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</si>
  <si>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</si>
  <si>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</si>
  <si>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</si>
  <si>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</si>
  <si>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</si>
  <si>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</si>
  <si>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</si>
  <si>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</si>
  <si>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</si>
  <si>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</si>
  <si>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</si>
  <si>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</si>
  <si>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</si>
  <si>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</si>
  <si>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</si>
  <si>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</si>
  <si>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</si>
  <si>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</si>
  <si>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</si>
  <si>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</si>
  <si>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</si>
  <si>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</si>
  <si>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</si>
  <si>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</si>
  <si>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</si>
  <si>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</si>
  <si>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</si>
  <si>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</si>
  <si>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</si>
  <si>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</si>
  <si>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</si>
  <si>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</si>
  <si>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</si>
  <si>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</si>
  <si>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</si>
  <si>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</si>
  <si>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</si>
  <si>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</si>
  <si>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</si>
  <si>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</si>
  <si>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</si>
  <si>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</si>
  <si>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</si>
  <si>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</si>
  <si>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</si>
  <si>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</si>
  <si>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</si>
  <si>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</si>
  <si>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</si>
  <si>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</si>
  <si>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</si>
  <si>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</si>
  <si>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</si>
  <si>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</si>
  <si>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</si>
  <si>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</si>
  <si>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</si>
  <si>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</si>
  <si>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</si>
  <si>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</si>
  <si>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</si>
  <si>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</si>
  <si>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</si>
  <si>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</si>
  <si>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</si>
  <si>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</si>
  <si>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</si>
  <si>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</si>
  <si>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</si>
  <si>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</si>
  <si>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</si>
  <si>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</si>
  <si>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</si>
  <si>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</si>
  <si>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</si>
  <si>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</si>
  <si>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</si>
  <si>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</si>
  <si>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</si>
  <si>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</si>
  <si>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</si>
  <si>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</si>
  <si>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</si>
  <si>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</si>
  <si>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</si>
  <si>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</si>
  <si>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</si>
  <si>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</si>
  <si>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</si>
  <si>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</si>
  <si>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</si>
  <si>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</si>
  <si>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</si>
  <si>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</si>
  <si>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</si>
  <si>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</si>
  <si>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</si>
  <si>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</si>
  <si>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</si>
  <si>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</si>
  <si>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</si>
  <si>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</si>
  <si>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</si>
  <si>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</si>
  <si>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</si>
  <si>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</si>
  <si>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</si>
  <si>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</si>
  <si>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</si>
  <si>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</si>
  <si>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</si>
  <si>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</si>
  <si>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</si>
  <si>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</si>
  <si>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</si>
  <si>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</si>
  <si>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</si>
  <si>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</si>
  <si>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</si>
  <si>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</si>
  <si>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</si>
  <si>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</si>
  <si>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</si>
  <si>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</si>
  <si>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</si>
  <si>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</si>
  <si>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</si>
  <si>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</si>
  <si>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</si>
  <si>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</si>
  <si>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</si>
  <si>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</si>
  <si>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</si>
  <si>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</si>
  <si>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</si>
  <si>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</si>
  <si>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</si>
  <si>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</si>
  <si>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</si>
  <si>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</si>
  <si>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</si>
  <si>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</si>
  <si>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</si>
  <si>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</si>
  <si>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</si>
  <si>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</si>
  <si>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</si>
  <si>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</si>
  <si>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</si>
  <si>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</si>
  <si>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</si>
  <si>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</si>
  <si>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</si>
  <si>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</si>
  <si>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</si>
  <si>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</si>
  <si>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</si>
  <si>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</si>
  <si>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</si>
  <si>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</si>
  <si>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</si>
  <si>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</si>
  <si>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</si>
  <si>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</si>
  <si>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</si>
  <si>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</si>
  <si>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</si>
  <si>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</si>
  <si>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</si>
  <si>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</si>
  <si>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</si>
  <si>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</si>
  <si>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</si>
  <si>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</si>
  <si>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</si>
  <si>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</si>
  <si>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</si>
  <si>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</si>
  <si>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</si>
  <si>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</si>
  <si>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</si>
  <si>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</si>
  <si>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</si>
  <si>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</si>
  <si>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</si>
  <si>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</si>
  <si>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</si>
  <si>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</si>
  <si>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</si>
  <si>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</si>
  <si>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</si>
  <si>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</si>
  <si>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</si>
  <si>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</si>
  <si>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</si>
  <si>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</si>
  <si>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</si>
  <si>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</si>
  <si>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</si>
  <si>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</si>
  <si>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</si>
  <si>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</si>
  <si>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</si>
  <si>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</si>
  <si>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</si>
  <si>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</si>
  <si>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</si>
  <si>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</si>
  <si>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</si>
  <si>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</si>
  <si>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</si>
  <si>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</si>
  <si>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</si>
  <si>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</si>
  <si>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</si>
  <si>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</si>
  <si>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</si>
  <si>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</si>
  <si>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</si>
  <si>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</si>
  <si>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</si>
  <si>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</si>
  <si>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</si>
  <si>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</si>
  <si>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</si>
  <si>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</si>
  <si>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</si>
  <si>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</si>
  <si>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</si>
  <si>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</si>
  <si>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</si>
  <si>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</si>
  <si>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</si>
  <si>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</si>
  <si>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</si>
  <si>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</si>
  <si>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</si>
  <si>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</si>
  <si>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</si>
  <si>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</si>
  <si>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</si>
  <si>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</si>
  <si>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</si>
  <si>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</si>
  <si>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</si>
  <si>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</si>
  <si>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</si>
  <si>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</si>
  <si>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</si>
  <si>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</si>
  <si>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</si>
  <si>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</si>
  <si>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</si>
  <si>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</si>
  <si>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</si>
  <si>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</si>
  <si>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</si>
  <si>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</si>
  <si>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</si>
  <si>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</si>
  <si>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</si>
  <si>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</si>
  <si>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</si>
  <si>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</si>
  <si>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</si>
  <si>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</si>
  <si>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</si>
  <si>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</si>
  <si>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</si>
  <si>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</si>
  <si>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</si>
  <si>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</si>
  <si>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</si>
  <si>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</si>
  <si>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</si>
  <si>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</si>
  <si>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</si>
  <si>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</si>
  <si>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</si>
  <si>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</si>
  <si>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</si>
  <si>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</si>
  <si>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</si>
  <si>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</si>
  <si>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</si>
  <si>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</si>
  <si>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</si>
  <si>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</si>
  <si>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</si>
  <si>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</si>
  <si>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</si>
  <si>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</si>
  <si>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</si>
  <si>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</si>
  <si>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</si>
  <si>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</si>
  <si>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</si>
  <si>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</si>
  <si>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</si>
  <si>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</si>
  <si>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</si>
  <si>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</si>
  <si>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</si>
  <si>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</si>
  <si>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</si>
  <si>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</si>
  <si>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</si>
  <si>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</si>
  <si>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</si>
  <si>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</si>
  <si>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</si>
  <si>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</si>
  <si>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</si>
  <si>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</si>
  <si>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</si>
  <si>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</si>
  <si>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</si>
  <si>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</si>
  <si>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</si>
  <si>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</si>
  <si>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</si>
  <si>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</si>
  <si>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</si>
  <si>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</si>
  <si>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</si>
  <si>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</si>
  <si>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</si>
  <si>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</si>
  <si>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</si>
  <si>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</si>
  <si>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</si>
  <si>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</si>
  <si>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</si>
  <si>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</si>
  <si>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</si>
  <si>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</si>
  <si>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</si>
  <si>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</si>
  <si>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</si>
  <si>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</si>
  <si>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</si>
  <si>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</si>
  <si>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</si>
  <si>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</si>
  <si>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</si>
  <si>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</si>
  <si>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</si>
  <si>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</si>
  <si>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</si>
  <si>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</si>
  <si>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</si>
  <si>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</si>
  <si>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</si>
  <si>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</si>
  <si>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</si>
  <si>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</si>
  <si>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</si>
  <si>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</si>
  <si>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</si>
  <si>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</si>
  <si>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</si>
  <si>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</si>
  <si>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</si>
  <si>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</si>
  <si>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</si>
  <si>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</si>
  <si>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</si>
  <si>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</si>
  <si>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</si>
  <si>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</si>
  <si>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</si>
  <si>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</si>
  <si>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</si>
  <si>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</si>
  <si>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</si>
  <si>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</si>
  <si>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</si>
  <si>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</si>
  <si>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</si>
  <si>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</si>
  <si>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</si>
  <si>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</si>
  <si>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</si>
  <si>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</si>
  <si>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</si>
  <si>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</si>
  <si>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</si>
  <si>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</si>
  <si>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</si>
  <si>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</si>
  <si>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</si>
  <si>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</si>
  <si>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</si>
  <si>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</si>
  <si>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</si>
  <si>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</si>
  <si>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</si>
  <si>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</si>
  <si>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</si>
  <si>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</si>
  <si>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</si>
  <si>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</si>
  <si>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</si>
  <si>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</si>
  <si>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</si>
  <si>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</si>
  <si>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</si>
  <si>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</si>
  <si>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</si>
  <si>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</si>
  <si>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</si>
  <si>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</si>
  <si>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</si>
  <si>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</si>
  <si>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</si>
  <si>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</si>
  <si>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</si>
  <si>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</si>
  <si>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</si>
  <si>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</si>
  <si>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</si>
  <si>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</si>
  <si>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</si>
  <si>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</si>
  <si>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</si>
  <si>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</si>
  <si>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</si>
  <si>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</si>
  <si>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</si>
  <si>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</si>
  <si>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</si>
  <si>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</si>
  <si>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</si>
  <si>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</si>
  <si>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</si>
  <si>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</si>
  <si>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</si>
  <si>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</si>
  <si>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</si>
  <si>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</si>
  <si>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</si>
  <si>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</si>
  <si>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</si>
  <si>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</si>
  <si>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</si>
  <si>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</si>
  <si>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</si>
  <si>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</si>
  <si>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</si>
  <si>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</si>
  <si>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</si>
  <si>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</si>
  <si>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</si>
  <si>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</si>
  <si>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</si>
  <si>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</si>
  <si>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</si>
  <si>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</si>
  <si>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</si>
  <si>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</si>
  <si>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</si>
  <si>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</si>
  <si>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</si>
  <si>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</si>
  <si>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</si>
  <si>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</si>
  <si>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</si>
  <si>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</si>
  <si>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</si>
  <si>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</si>
  <si>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</si>
  <si>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</si>
  <si>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</si>
  <si>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</si>
  <si>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</si>
  <si>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</si>
  <si>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</si>
  <si>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</si>
  <si>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</si>
  <si>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</si>
  <si>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</si>
  <si>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</si>
  <si>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</si>
  <si>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</si>
  <si>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</si>
  <si>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</si>
  <si>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</si>
  <si>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</si>
  <si>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</si>
  <si>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</si>
  <si>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</si>
  <si>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</si>
  <si>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</si>
  <si>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</si>
  <si>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</si>
  <si>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</si>
  <si>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</si>
  <si>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</si>
  <si>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</si>
  <si>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</si>
  <si>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</si>
  <si>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</si>
  <si>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</si>
  <si>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</si>
  <si>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</si>
  <si>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</si>
  <si>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</si>
  <si>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</si>
  <si>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</si>
  <si>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</si>
  <si>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</si>
  <si>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</si>
  <si>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</si>
  <si>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</si>
  <si>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</si>
  <si>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</si>
  <si>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</si>
  <si>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</si>
  <si>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</si>
  <si>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</si>
  <si>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</si>
  <si>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</si>
  <si>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</si>
  <si>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</si>
  <si>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</si>
  <si>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</si>
  <si>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</si>
  <si>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</si>
  <si>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</si>
  <si>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</si>
  <si>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</si>
  <si>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</si>
  <si>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</si>
  <si>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</si>
  <si>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</si>
  <si>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</si>
  <si>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</si>
  <si>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</si>
  <si>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</si>
  <si>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</si>
  <si>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</si>
  <si>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</si>
  <si>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</si>
  <si>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</si>
  <si>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</si>
  <si>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</si>
  <si>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</si>
  <si>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</si>
  <si>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</si>
  <si>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</si>
  <si>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</si>
  <si>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</si>
  <si>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</si>
  <si>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</si>
  <si>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</si>
  <si>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</si>
  <si>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</si>
  <si>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</si>
  <si>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</si>
  <si>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</si>
  <si>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</si>
  <si>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</si>
  <si>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</si>
  <si>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</si>
  <si>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</si>
  <si>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</si>
  <si>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</si>
  <si>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</si>
  <si>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</si>
  <si>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</si>
  <si>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</si>
  <si>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</si>
  <si>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</si>
  <si>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</si>
  <si>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</si>
  <si>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</si>
  <si>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</si>
  <si>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</si>
  <si>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</si>
  <si>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</si>
  <si>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</si>
  <si>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</si>
  <si>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</si>
  <si>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</si>
  <si>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</si>
  <si>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</si>
  <si>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</si>
  <si>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</si>
  <si>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</si>
  <si>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</si>
  <si>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</si>
  <si>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</si>
  <si>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</si>
  <si>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</si>
  <si>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</si>
  <si>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</si>
  <si>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</si>
  <si>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</si>
  <si>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</si>
  <si>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</si>
  <si>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</si>
  <si>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</si>
  <si>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</si>
  <si>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</si>
  <si>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</si>
  <si>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</si>
  <si>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</si>
  <si>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</si>
  <si>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</si>
  <si>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</si>
  <si>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</si>
  <si>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</si>
  <si>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</si>
  <si>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</si>
  <si>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</si>
  <si>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</si>
  <si>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</si>
  <si>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</si>
  <si>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</si>
  <si>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</si>
  <si>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</si>
  <si>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</si>
  <si>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</si>
  <si>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</si>
  <si>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</si>
  <si>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Sistema Municipal de Agua Potable y Alcantarillado de Uriangato, Gto.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</si>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</sst>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25" sqref="A25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14410544.710000001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14410544.710000001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activeCell="B20" sqref="B20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11829854.439999999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1123484.18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658875.06999999995</v>
      </c>
    </row>
    <row r="10" spans="1:3" x14ac:dyDescent="0.2">
      <c r="A10" s="90">
        <v>2.2999999999999998</v>
      </c>
      <c r="B10" s="77" t="s">
        <v>236</v>
      </c>
      <c r="C10" s="148">
        <v>28904.31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435704.8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10706370.26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C52" sqref="C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Sistema Municipal de Agua Potable y Alcantarillado de Uriangato, Gto.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60738900.57</v>
      </c>
      <c r="D42" s="34"/>
      <c r="E42" s="34"/>
      <c r="F42" s="34"/>
    </row>
    <row r="43" spans="1:6" x14ac:dyDescent="0.2">
      <c r="B43" s="171" t="s">
        <v>92</v>
      </c>
      <c r="C43" s="172">
        <v>-46328355.859999999</v>
      </c>
      <c r="D43" s="34"/>
      <c r="E43" s="34"/>
      <c r="F43" s="34"/>
    </row>
    <row r="44" spans="1:6" x14ac:dyDescent="0.2">
      <c r="B44" s="171" t="s">
        <v>91</v>
      </c>
      <c r="C44" s="172">
        <v>0</v>
      </c>
      <c r="D44" s="34"/>
      <c r="E44" s="34"/>
      <c r="F44" s="34"/>
    </row>
    <row r="45" spans="1:6" x14ac:dyDescent="0.2">
      <c r="B45" s="171" t="s">
        <v>90</v>
      </c>
      <c r="C45" s="172">
        <v>-119732.3</v>
      </c>
      <c r="D45" s="34"/>
      <c r="E45" s="34"/>
      <c r="F45" s="34"/>
    </row>
    <row r="46" spans="1:6" x14ac:dyDescent="0.2">
      <c r="B46" s="171" t="s">
        <v>89</v>
      </c>
      <c r="C46" s="172">
        <v>-14290812.41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Sistema Municipal de Agua Potable y Alcantarillado de Uriangato, Gto.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-60738900.57</v>
      </c>
    </row>
    <row r="54" spans="2:3" x14ac:dyDescent="0.2">
      <c r="B54" s="171" t="s">
        <v>87</v>
      </c>
      <c r="C54" s="176">
        <v>18885373.43</v>
      </c>
    </row>
    <row r="55" spans="2:3" x14ac:dyDescent="0.2">
      <c r="B55" s="171" t="s">
        <v>666</v>
      </c>
      <c r="C55" s="176">
        <v>0</v>
      </c>
    </row>
    <row r="56" spans="2:3" x14ac:dyDescent="0.2">
      <c r="B56" s="171" t="s">
        <v>86</v>
      </c>
      <c r="C56" s="176">
        <v>30023672.699999999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80913.34</v>
      </c>
    </row>
    <row r="59" spans="2:3" x14ac:dyDescent="0.2">
      <c r="B59" s="171" t="s">
        <v>83</v>
      </c>
      <c r="C59" s="176">
        <v>11748941.1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0" zoomScaleNormal="100" workbookViewId="0">
      <selection activeCell="B209" sqref="B209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14390629.680000002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156.47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156.47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14390473.210000001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14390473.210000001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19915.03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19915.03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19915.03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10947578.879999999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10947578.879999999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4025708.1200000006</v>
      </c>
      <c r="D100" s="57">
        <f t="shared" ref="D100:D163" si="0">C100/$C$98</f>
        <v>0.36772588388054628</v>
      </c>
      <c r="E100" s="56"/>
    </row>
    <row r="101" spans="1:5" x14ac:dyDescent="0.2">
      <c r="A101" s="54">
        <v>5111</v>
      </c>
      <c r="B101" s="51" t="s">
        <v>360</v>
      </c>
      <c r="C101" s="55">
        <v>3005848.62</v>
      </c>
      <c r="D101" s="57">
        <f t="shared" si="0"/>
        <v>0.2745674320274914</v>
      </c>
      <c r="E101" s="56"/>
    </row>
    <row r="102" spans="1:5" x14ac:dyDescent="0.2">
      <c r="A102" s="54">
        <v>5112</v>
      </c>
      <c r="B102" s="51" t="s">
        <v>361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362</v>
      </c>
      <c r="C103" s="55">
        <v>97617.14</v>
      </c>
      <c r="D103" s="57">
        <f t="shared" si="0"/>
        <v>8.9167788668173542E-3</v>
      </c>
      <c r="E103" s="56"/>
    </row>
    <row r="104" spans="1:5" x14ac:dyDescent="0.2">
      <c r="A104" s="54">
        <v>5114</v>
      </c>
      <c r="B104" s="51" t="s">
        <v>363</v>
      </c>
      <c r="C104" s="55">
        <v>611864.26</v>
      </c>
      <c r="D104" s="57">
        <f t="shared" si="0"/>
        <v>5.5890372356010833E-2</v>
      </c>
      <c r="E104" s="56"/>
    </row>
    <row r="105" spans="1:5" x14ac:dyDescent="0.2">
      <c r="A105" s="54">
        <v>5115</v>
      </c>
      <c r="B105" s="51" t="s">
        <v>364</v>
      </c>
      <c r="C105" s="55">
        <v>310378.09999999998</v>
      </c>
      <c r="D105" s="57">
        <f t="shared" si="0"/>
        <v>2.8351300630226655E-2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1529759.62</v>
      </c>
      <c r="D107" s="57">
        <f t="shared" si="0"/>
        <v>0.13973497124507589</v>
      </c>
      <c r="E107" s="56"/>
    </row>
    <row r="108" spans="1:5" x14ac:dyDescent="0.2">
      <c r="A108" s="54">
        <v>5121</v>
      </c>
      <c r="B108" s="51" t="s">
        <v>367</v>
      </c>
      <c r="C108" s="55">
        <v>130643.39</v>
      </c>
      <c r="D108" s="57">
        <f t="shared" si="0"/>
        <v>1.1933541784172101E-2</v>
      </c>
      <c r="E108" s="56"/>
    </row>
    <row r="109" spans="1:5" x14ac:dyDescent="0.2">
      <c r="A109" s="54">
        <v>5122</v>
      </c>
      <c r="B109" s="51" t="s">
        <v>368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527927.19999999995</v>
      </c>
      <c r="D111" s="57">
        <f t="shared" si="0"/>
        <v>4.8223192158447364E-2</v>
      </c>
      <c r="E111" s="56"/>
    </row>
    <row r="112" spans="1:5" x14ac:dyDescent="0.2">
      <c r="A112" s="54">
        <v>5125</v>
      </c>
      <c r="B112" s="51" t="s">
        <v>371</v>
      </c>
      <c r="C112" s="55">
        <v>175953.45</v>
      </c>
      <c r="D112" s="57">
        <f t="shared" si="0"/>
        <v>1.6072361928485143E-2</v>
      </c>
      <c r="E112" s="56"/>
    </row>
    <row r="113" spans="1:5" x14ac:dyDescent="0.2">
      <c r="A113" s="54">
        <v>5126</v>
      </c>
      <c r="B113" s="51" t="s">
        <v>372</v>
      </c>
      <c r="C113" s="55">
        <v>254946.37</v>
      </c>
      <c r="D113" s="57">
        <f t="shared" si="0"/>
        <v>2.3287922635182694E-2</v>
      </c>
      <c r="E113" s="56"/>
    </row>
    <row r="114" spans="1:5" x14ac:dyDescent="0.2">
      <c r="A114" s="54">
        <v>5127</v>
      </c>
      <c r="B114" s="51" t="s">
        <v>373</v>
      </c>
      <c r="C114" s="55">
        <v>116649.96</v>
      </c>
      <c r="D114" s="57">
        <f t="shared" si="0"/>
        <v>1.0655320347872206E-2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323639.25</v>
      </c>
      <c r="D116" s="57">
        <f t="shared" si="0"/>
        <v>2.9562632390916378E-2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5392111.1399999997</v>
      </c>
      <c r="D117" s="57">
        <f t="shared" si="0"/>
        <v>0.49253914487437794</v>
      </c>
      <c r="E117" s="56"/>
    </row>
    <row r="118" spans="1:5" x14ac:dyDescent="0.2">
      <c r="A118" s="54">
        <v>5131</v>
      </c>
      <c r="B118" s="51" t="s">
        <v>377</v>
      </c>
      <c r="C118" s="55">
        <v>3590974.42</v>
      </c>
      <c r="D118" s="57">
        <f t="shared" si="0"/>
        <v>0.32801539585709749</v>
      </c>
      <c r="E118" s="56"/>
    </row>
    <row r="119" spans="1:5" x14ac:dyDescent="0.2">
      <c r="A119" s="54">
        <v>5132</v>
      </c>
      <c r="B119" s="51" t="s">
        <v>378</v>
      </c>
      <c r="C119" s="55">
        <v>6440</v>
      </c>
      <c r="D119" s="57">
        <f t="shared" si="0"/>
        <v>5.8825792173693853E-4</v>
      </c>
      <c r="E119" s="56"/>
    </row>
    <row r="120" spans="1:5" x14ac:dyDescent="0.2">
      <c r="A120" s="54">
        <v>5133</v>
      </c>
      <c r="B120" s="51" t="s">
        <v>379</v>
      </c>
      <c r="C120" s="55">
        <v>191161.4</v>
      </c>
      <c r="D120" s="57">
        <f t="shared" si="0"/>
        <v>1.7461522962783166E-2</v>
      </c>
      <c r="E120" s="56"/>
    </row>
    <row r="121" spans="1:5" x14ac:dyDescent="0.2">
      <c r="A121" s="54">
        <v>5134</v>
      </c>
      <c r="B121" s="51" t="s">
        <v>380</v>
      </c>
      <c r="C121" s="55">
        <v>46090.879999999997</v>
      </c>
      <c r="D121" s="57">
        <f t="shared" si="0"/>
        <v>4.2101436769917113E-3</v>
      </c>
      <c r="E121" s="56"/>
    </row>
    <row r="122" spans="1:5" x14ac:dyDescent="0.2">
      <c r="A122" s="54">
        <v>5135</v>
      </c>
      <c r="B122" s="51" t="s">
        <v>381</v>
      </c>
      <c r="C122" s="55">
        <v>992431.34</v>
      </c>
      <c r="D122" s="57">
        <f t="shared" si="0"/>
        <v>9.0653043095497668E-2</v>
      </c>
      <c r="E122" s="56"/>
    </row>
    <row r="123" spans="1:5" x14ac:dyDescent="0.2">
      <c r="A123" s="54">
        <v>5136</v>
      </c>
      <c r="B123" s="51" t="s">
        <v>382</v>
      </c>
      <c r="C123" s="55">
        <v>3640.1</v>
      </c>
      <c r="D123" s="57">
        <f t="shared" si="0"/>
        <v>3.3250274237804807E-4</v>
      </c>
      <c r="E123" s="56"/>
    </row>
    <row r="124" spans="1:5" x14ac:dyDescent="0.2">
      <c r="A124" s="54">
        <v>5137</v>
      </c>
      <c r="B124" s="51" t="s">
        <v>383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384</v>
      </c>
      <c r="C125" s="55">
        <v>63700</v>
      </c>
      <c r="D125" s="57">
        <f t="shared" si="0"/>
        <v>5.8186381389197179E-3</v>
      </c>
      <c r="E125" s="56"/>
    </row>
    <row r="126" spans="1:5" x14ac:dyDescent="0.2">
      <c r="A126" s="54">
        <v>5139</v>
      </c>
      <c r="B126" s="51" t="s">
        <v>385</v>
      </c>
      <c r="C126" s="55">
        <v>497673</v>
      </c>
      <c r="D126" s="57">
        <f t="shared" si="0"/>
        <v>4.5459640478973197E-2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85" zoomScale="106" zoomScaleNormal="106" workbookViewId="0">
      <selection activeCell="A108" sqref="A108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11731972.41</v>
      </c>
      <c r="D15" s="24">
        <v>11731972.41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126609</v>
      </c>
      <c r="D16" s="24">
        <v>84993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26914.39</v>
      </c>
      <c r="D20" s="24">
        <v>26914.39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54000</v>
      </c>
      <c r="D21" s="24">
        <v>54000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5046595.0199999996</v>
      </c>
      <c r="D23" s="24">
        <v>5046595.0199999996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1299120.26</v>
      </c>
    </row>
    <row r="42" spans="1:8" x14ac:dyDescent="0.2">
      <c r="A42" s="22">
        <v>1151</v>
      </c>
      <c r="B42" s="20" t="s">
        <v>222</v>
      </c>
      <c r="C42" s="24">
        <v>1299120.26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21393894.300000001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1607200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1476663.27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16218256.49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696442.04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1395332.5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28776721.850000001</v>
      </c>
      <c r="D62" s="24">
        <f t="shared" ref="D62:E62" si="0">SUM(D63:D70)</f>
        <v>0</v>
      </c>
      <c r="E62" s="24">
        <f t="shared" si="0"/>
        <v>14191966.710000001</v>
      </c>
    </row>
    <row r="63" spans="1:9" x14ac:dyDescent="0.2">
      <c r="A63" s="22">
        <v>1241</v>
      </c>
      <c r="B63" s="20" t="s">
        <v>236</v>
      </c>
      <c r="C63" s="24">
        <v>3970637.46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58554.73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7912652.5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19950</v>
      </c>
      <c r="D67" s="24">
        <v>0</v>
      </c>
      <c r="E67" s="24">
        <v>14191966.710000001</v>
      </c>
    </row>
    <row r="68" spans="1:9" x14ac:dyDescent="0.2">
      <c r="A68" s="22">
        <v>1246</v>
      </c>
      <c r="B68" s="20" t="s">
        <v>241</v>
      </c>
      <c r="C68" s="24">
        <v>16814927.16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664771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550001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114770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1627765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1627765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47935.87</v>
      </c>
    </row>
    <row r="97" spans="1:8" x14ac:dyDescent="0.2">
      <c r="A97" s="22">
        <v>1191</v>
      </c>
      <c r="B97" s="20" t="s">
        <v>578</v>
      </c>
      <c r="C97" s="24">
        <v>47935.87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3913841.84</v>
      </c>
      <c r="D110" s="24">
        <f>SUM(D111:D119)</f>
        <v>3913841.84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113583.82</v>
      </c>
      <c r="D111" s="24">
        <f>C111</f>
        <v>113583.82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14100.49</v>
      </c>
      <c r="D112" s="24">
        <f t="shared" ref="D112:D119" si="1">C112</f>
        <v>14100.49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-453168.72</v>
      </c>
      <c r="D117" s="24">
        <f t="shared" si="1"/>
        <v>-453168.72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4239326.25</v>
      </c>
      <c r="D119" s="24">
        <f t="shared" si="1"/>
        <v>4239326.25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6486187.7999999998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3462965.83</v>
      </c>
    </row>
    <row r="15" spans="1:5" x14ac:dyDescent="0.2">
      <c r="A15" s="33">
        <v>3220</v>
      </c>
      <c r="B15" s="29" t="s">
        <v>468</v>
      </c>
      <c r="C15" s="34">
        <v>45811181.509999998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9"/>
  <sheetViews>
    <sheetView tabSelected="1" topLeftCell="A16" workbookViewId="0">
      <selection activeCell="J34" sqref="J34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1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3967756.2</v>
      </c>
      <c r="D9" s="34">
        <v>1866515.91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3967756.2</v>
      </c>
      <c r="D15" s="133">
        <f>SUM(D8:D14)</f>
        <v>1866515.91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464609.11</v>
      </c>
      <c r="D28" s="133">
        <f>SUM(D29:D36)</f>
        <v>464609.11</v>
      </c>
      <c r="E28" s="128"/>
    </row>
    <row r="29" spans="1:5" x14ac:dyDescent="0.2">
      <c r="A29" s="33">
        <v>1241</v>
      </c>
      <c r="B29" s="29" t="s">
        <v>236</v>
      </c>
      <c r="C29" s="34">
        <v>28904.31</v>
      </c>
      <c r="D29" s="130">
        <v>28904.31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435704.8</v>
      </c>
      <c r="D34" s="130">
        <v>435704.8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464609.11</v>
      </c>
      <c r="D38" s="133">
        <f>D20+D28+D37</f>
        <v>464609.11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3462965.83</v>
      </c>
      <c r="D42" s="133">
        <v>5217195.51</v>
      </c>
    </row>
    <row r="43" spans="1:5" x14ac:dyDescent="0.2">
      <c r="A43" s="129"/>
      <c r="B43" s="134" t="s">
        <v>616</v>
      </c>
      <c r="C43" s="133">
        <f>C46+C58+C86+C89+C44</f>
        <v>0</v>
      </c>
      <c r="D43" s="133">
        <f>D46+D58+D86+D89+D44</f>
        <v>3393153.17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0</v>
      </c>
      <c r="D58" s="133">
        <f>D59+D68+D71+D77</f>
        <v>1774080.28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1669924.77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62733.52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1601463.25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5728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104155.51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104155.51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1288657.45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1288657.45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1288657.45</v>
      </c>
    </row>
    <row r="89" spans="1:4" x14ac:dyDescent="0.2">
      <c r="A89" s="131">
        <v>2110</v>
      </c>
      <c r="B89" s="137" t="s">
        <v>629</v>
      </c>
      <c r="C89" s="133">
        <f>SUM(C90:C94)</f>
        <v>0</v>
      </c>
      <c r="D89" s="133">
        <f>SUM(D90:D94)</f>
        <v>330415.44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330415.44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0</v>
      </c>
    </row>
    <row r="92" spans="1:4" x14ac:dyDescent="0.2">
      <c r="A92" s="129">
        <v>2112</v>
      </c>
      <c r="B92" s="128" t="s">
        <v>632</v>
      </c>
      <c r="C92" s="130">
        <v>0</v>
      </c>
      <c r="D92" s="130">
        <v>0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139647.33000000002</v>
      </c>
      <c r="D104" s="153">
        <f>+D105+D107</f>
        <v>71403.649999999994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19915.03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19915.03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119732.3</v>
      </c>
      <c r="D107" s="133">
        <f>SUM(D108:D116)</f>
        <v>71403.649999999994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119732.3</v>
      </c>
      <c r="D114" s="130">
        <v>71403.649999999994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3323318.5</v>
      </c>
      <c r="D117" s="133">
        <f>D42+D43+D95-D101-D104</f>
        <v>8538945.0299999993</v>
      </c>
    </row>
    <row r="119" spans="1:4" x14ac:dyDescent="0.2">
      <c r="B119" s="12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51181102362204722" right="0.51181102362204722" top="0.74803149606299213" bottom="0.74803149606299213" header="0.31496062992125984" footer="0.31496062992125984"/>
  <pageSetup scale="3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2024-04-30T19:05:55Z</cp:lastPrinted>
  <dcterms:created xsi:type="dcterms:W3CDTF">2012-12-11T20:36:24Z</dcterms:created>
  <dcterms:modified xsi:type="dcterms:W3CDTF">2024-04-30T19:16:21Z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