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\Documents\CUENTAS PUBLICAS\CUENTAS PUBLICAS 2025\CUENTA PÚBLICA 3ER TRIMESTRE 2025\"/>
    </mc:Choice>
  </mc:AlternateContent>
  <bookViews>
    <workbookView xWindow="0" yWindow="0" windowWidth="19200" windowHeight="631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2">ESF!$A$1:$J$169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1" i="59"/>
  <c r="E161" i="59" s="1"/>
  <c r="C154" i="59"/>
  <c r="C150" i="59"/>
  <c r="C141" i="59"/>
  <c r="E150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2" i="59" l="1"/>
  <c r="D121" i="59"/>
  <c r="D120" i="59"/>
  <c r="D118" i="59"/>
  <c r="D117" i="59"/>
  <c r="D116" i="59"/>
  <c r="D115" i="59"/>
  <c r="D114" i="59"/>
  <c r="D113" i="59"/>
  <c r="D112" i="59"/>
  <c r="D111" i="59"/>
  <c r="D110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E15" i="61" s="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44" i="62" l="1"/>
  <c r="E21" i="62" s="1"/>
  <c r="C57" i="60"/>
  <c r="C66" i="62"/>
  <c r="C49" i="62" s="1"/>
  <c r="D66" i="62"/>
  <c r="D49" i="62" s="1"/>
  <c r="D139" i="62" s="1"/>
  <c r="C94" i="60"/>
  <c r="E94" i="60" s="1"/>
  <c r="C69" i="60"/>
  <c r="E48" i="62" l="1"/>
  <c r="C139" i="62"/>
  <c r="C145" i="59"/>
  <c r="E141" i="59" s="1"/>
  <c r="C132" i="59"/>
  <c r="C125" i="59"/>
  <c r="G119" i="59"/>
  <c r="F119" i="59"/>
  <c r="E119" i="59"/>
  <c r="D119" i="59"/>
  <c r="C119" i="59"/>
  <c r="G109" i="59"/>
  <c r="F109" i="59"/>
  <c r="E109" i="59"/>
  <c r="D109" i="59"/>
  <c r="C109" i="59"/>
  <c r="H109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5" i="59" l="1"/>
  <c r="F76" i="59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<sst xmlns="http://schemas.openxmlformats.org/spreadsheetml/2006/main" count="853" uniqueCount="597">
  <si>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</si>
  <si>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</si>
  <si>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</si>
  <si>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</si>
  <si>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</si>
  <si>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</si>
  <si>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</si>
  <si>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</si>
  <si>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</si>
  <si>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</si>
  <si>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</si>
  <si>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</si>
  <si>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</si>
  <si>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</si>
  <si>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</si>
  <si>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</si>
  <si>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</si>
  <si>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</si>
  <si>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</si>
  <si>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</si>
  <si>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</si>
  <si>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</si>
  <si>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</si>
  <si>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</si>
  <si>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</si>
  <si>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</si>
  <si>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</si>
  <si>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</si>
  <si>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</si>
  <si>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</si>
  <si>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</si>
  <si>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</si>
  <si>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</si>
  <si>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</si>
  <si>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</si>
  <si>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</si>
  <si>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</si>
  <si>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</si>
  <si>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</si>
  <si>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</si>
  <si>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</si>
  <si>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</si>
  <si>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</si>
  <si>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</si>
  <si>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</si>
  <si>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</si>
  <si>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</si>
  <si>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</si>
  <si>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</si>
  <si>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</si>
  <si>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</si>
  <si>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</si>
  <si>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</si>
  <si>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</si>
  <si>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</si>
  <si>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</si>
  <si>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</si>
  <si>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</si>
  <si>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</si>
  <si>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</si>
  <si>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</si>
  <si>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</si>
  <si>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</si>
  <si>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</si>
  <si>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</si>
  <si>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</si>
  <si>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</si>
  <si>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</si>
  <si>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</si>
  <si>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</si>
  <si>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</si>
  <si>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</si>
  <si>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</si>
  <si>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</si>
  <si>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</si>
  <si>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</si>
  <si>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</si>
  <si>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</si>
  <si>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</si>
  <si>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</si>
  <si>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</si>
  <si>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</si>
  <si>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</si>
  <si>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</si>
  <si>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</si>
  <si>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</si>
  <si>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</si>
  <si>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</si>
  <si>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</si>
  <si>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</si>
  <si>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</si>
  <si>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</si>
  <si>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</si>
  <si>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</si>
  <si>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</si>
  <si>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</si>
  <si>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</si>
  <si>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</si>
  <si>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</si>
  <si>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</si>
  <si>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</si>
  <si>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</si>
  <si>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</si>
  <si>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</si>
  <si>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</si>
  <si>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</si>
  <si>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</si>
  <si>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</si>
  <si>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</si>
  <si>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</si>
  <si>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</si>
  <si>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</si>
  <si>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</si>
  <si>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</si>
  <si>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</si>
  <si>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</si>
  <si>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</si>
  <si>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</si>
  <si>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</si>
  <si>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</si>
  <si>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</si>
  <si>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</si>
  <si>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</si>
  <si>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</si>
  <si>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</si>
  <si>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</si>
  <si>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</si>
  <si>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</si>
  <si>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</si>
  <si>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</si>
  <si>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</si>
  <si>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</si>
  <si>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</si>
  <si>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</si>
  <si>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</si>
  <si>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</si>
  <si>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</si>
  <si>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</si>
  <si>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</si>
  <si>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</si>
  <si>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</si>
  <si>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</si>
  <si>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</si>
  <si>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</si>
  <si>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</si>
  <si>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</si>
  <si>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</si>
  <si>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</si>
  <si>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</si>
  <si>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</si>
  <si>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</si>
  <si>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</si>
  <si>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</si>
  <si>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</si>
  <si>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</si>
  <si>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</si>
  <si>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</si>
  <si>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</si>
  <si>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</si>
  <si>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</si>
  <si>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</si>
  <si>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</si>
  <si>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</si>
  <si>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</si>
  <si>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</si>
  <si>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</si>
  <si>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</si>
  <si>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</si>
  <si>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</si>
  <si>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</si>
  <si>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</si>
  <si>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</si>
  <si>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</si>
  <si>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</si>
  <si>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</si>
  <si>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</si>
  <si>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</si>
  <si>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</si>
  <si>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</si>
  <si>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</si>
  <si>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</si>
  <si>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</si>
  <si>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</si>
  <si>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</si>
  <si>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</si>
  <si>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</si>
  <si>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</si>
  <si>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</si>
  <si>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</si>
  <si>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</si>
  <si>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</si>
  <si>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</si>
  <si>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</si>
  <si>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</si>
  <si>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</si>
  <si>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</si>
  <si>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</si>
  <si>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</si>
  <si>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</si>
  <si>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</si>
  <si>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</si>
  <si>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</si>
  <si>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</si>
  <si>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</si>
  <si>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</si>
  <si>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</si>
  <si>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</si>
  <si>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</si>
  <si>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</si>
  <si>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</si>
  <si>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</si>
  <si>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</si>
  <si>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</si>
  <si>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</si>
  <si>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</si>
  <si>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</si>
  <si>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</si>
  <si>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</si>
  <si>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</si>
  <si>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</si>
  <si>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</si>
  <si>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</si>
  <si>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</si>
  <si>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</si>
  <si>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</si>
  <si>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</si>
  <si>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</si>
  <si>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</si>
  <si>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</si>
  <si>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</si>
  <si>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</si>
  <si>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</si>
  <si>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</si>
  <si>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</si>
  <si>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</si>
  <si>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</si>
  <si>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</si>
  <si>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</si>
  <si>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</si>
  <si>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</si>
  <si>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</si>
  <si>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</si>
  <si>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</si>
  <si>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</si>
  <si>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</si>
  <si>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</si>
  <si>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</si>
  <si>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</si>
  <si>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</si>
  <si>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</si>
  <si>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</si>
  <si>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</si>
  <si>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</si>
  <si>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</si>
  <si>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</si>
  <si>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</si>
  <si>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</si>
  <si>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</si>
  <si>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</si>
  <si>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</si>
  <si>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</si>
  <si>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</si>
  <si>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</si>
  <si>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</si>
  <si>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</si>
  <si>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</si>
  <si>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</si>
  <si>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</si>
  <si>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</si>
  <si>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</si>
  <si>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</si>
  <si>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</si>
  <si>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</si>
  <si>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</si>
  <si>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</si>
  <si>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</si>
  <si>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</si>
  <si>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</si>
  <si>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</si>
  <si>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</si>
  <si>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</si>
  <si>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</si>
  <si>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</si>
  <si>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</si>
  <si>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</si>
  <si>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</si>
  <si>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</si>
  <si>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</si>
  <si>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</si>
  <si>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</si>
  <si>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</si>
  <si>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</si>
  <si>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</si>
  <si>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</si>
  <si>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</si>
  <si>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</si>
  <si>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</si>
  <si>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</si>
  <si>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</si>
  <si>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</si>
  <si>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</si>
  <si>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</si>
  <si>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</si>
  <si>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</si>
  <si>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</si>
  <si>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</si>
  <si>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</si>
  <si>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</si>
  <si>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</si>
  <si>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</si>
  <si>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</si>
  <si>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</si>
  <si>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</si>
  <si>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</si>
  <si>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</si>
  <si>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</si>
  <si>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</si>
  <si>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</si>
  <si>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</si>
  <si>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</si>
  <si>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</si>
  <si>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</si>
  <si>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</si>
  <si>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</si>
  <si>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</si>
  <si>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</si>
  <si>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</si>
  <si>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</si>
  <si>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</si>
  <si>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</si>
  <si>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</si>
  <si>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</si>
  <si>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</si>
  <si>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</si>
  <si>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</si>
  <si>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</si>
  <si>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</si>
  <si>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</si>
  <si>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</si>
  <si>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</si>
  <si>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</si>
  <si>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</si>
  <si>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</si>
  <si>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</si>
  <si>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</si>
  <si>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</si>
  <si>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</si>
  <si>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</si>
  <si>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</si>
  <si>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</si>
  <si>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</si>
  <si>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</si>
  <si>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</si>
  <si>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</si>
  <si>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</si>
  <si>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</si>
  <si>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</si>
  <si>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</si>
  <si>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</si>
  <si>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</si>
  <si>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</si>
  <si>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</si>
  <si>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</si>
  <si>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</si>
  <si>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</si>
  <si>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</si>
  <si>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</si>
  <si>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</si>
  <si>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</si>
  <si>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</si>
  <si>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</si>
  <si>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</si>
  <si>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</si>
  <si>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</si>
  <si>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</si>
  <si>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</si>
  <si>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</si>
  <si>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</si>
  <si>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</si>
  <si>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</si>
  <si>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</si>
  <si>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</si>
  <si>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</si>
  <si>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</si>
  <si>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</si>
  <si>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</si>
  <si>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</si>
  <si>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</si>
  <si>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</si>
  <si>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</si>
  <si>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</si>
  <si>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</si>
  <si>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</si>
  <si>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</si>
  <si>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</si>
  <si>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</si>
  <si>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</si>
  <si>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</si>
  <si>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</si>
  <si>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</si>
  <si>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</si>
  <si>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</si>
  <si>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</si>
  <si>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</si>
  <si>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</si>
  <si>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</si>
  <si>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</si>
  <si>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</si>
  <si>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</si>
  <si>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</si>
  <si>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</si>
  <si>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</si>
  <si>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</si>
  <si>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</si>
  <si>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</si>
  <si>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</si>
  <si>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</si>
  <si>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</si>
  <si>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</si>
  <si>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</si>
  <si>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</si>
  <si>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</si>
  <si>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</si>
  <si>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</si>
  <si>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</si>
  <si>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</si>
  <si>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</si>
  <si>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</si>
  <si>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</si>
  <si>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</si>
  <si>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</si>
  <si>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</si>
  <si>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</si>
  <si>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</si>
  <si>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</si>
  <si>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</si>
  <si>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</si>
  <si>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</si>
  <si>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</si>
  <si>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</si>
  <si>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</si>
  <si>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</si>
  <si>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</si>
  <si>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</si>
  <si>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</si>
  <si>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</si>
  <si>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</si>
  <si>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</si>
  <si>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</si>
  <si>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</si>
  <si>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</si>
  <si>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</si>
  <si>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</si>
  <si>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</si>
  <si>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</si>
  <si>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</si>
  <si>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</si>
  <si>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</si>
  <si>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</si>
  <si>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</si>
  <si>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</si>
  <si>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</si>
  <si>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</si>
  <si>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</si>
  <si>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</si>
  <si>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</si>
  <si>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</si>
  <si>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</si>
  <si>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</si>
  <si>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</si>
  <si>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</si>
  <si>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</si>
  <si>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</si>
  <si>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</si>
  <si>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</si>
  <si>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</si>
  <si>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</si>
  <si>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</si>
  <si>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</si>
  <si>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</si>
  <si>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</si>
  <si>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</si>
  <si>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</si>
  <si>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</si>
  <si>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</si>
  <si>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</si>
  <si>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</si>
  <si>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</si>
  <si>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</si>
  <si>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</si>
  <si>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</si>
  <si>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</si>
  <si>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</si>
  <si>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</si>
  <si>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</si>
  <si>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</si>
  <si>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</si>
  <si>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</si>
  <si>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</si>
  <si>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</si>
  <si>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</si>
  <si>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</si>
  <si>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</si>
  <si>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</si>
  <si>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</si>
  <si>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</si>
  <si>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</si>
  <si>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</si>
  <si>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</si>
  <si>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</si>
  <si>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</si>
  <si>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</si>
  <si>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</si>
  <si>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</si>
  <si>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</si>
  <si>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</si>
  <si>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</si>
  <si>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</si>
  <si>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</si>
  <si>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</si>
  <si>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</si>
  <si>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</si>
  <si>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</si>
  <si>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</si>
  <si>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</si>
  <si>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</si>
  <si>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</si>
  <si>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</si>
  <si>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</si>
  <si>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</si>
  <si>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</si>
  <si>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</si>
  <si>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</si>
  <si>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</si>
  <si>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</si>
  <si>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</si>
  <si>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</si>
  <si>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</si>
  <si>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</si>
  <si>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</si>
  <si>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</si>
  <si>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</si>
  <si>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</si>
  <si>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</si>
  <si>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</si>
  <si>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</si>
  <si>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</si>
  <si>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</si>
  <si>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</si>
  <si>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</si>
  <si>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</si>
  <si>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</si>
  <si>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</si>
  <si>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</si>
  <si>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</si>
  <si>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</si>
  <si>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</si>
  <si>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</si>
  <si>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</si>
  <si>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</si>
  <si>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</si>
  <si>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</si>
  <si>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</si>
  <si>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</si>
  <si>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</si>
  <si>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</si>
  <si>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</si>
  <si>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</si>
  <si>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</si>
  <si>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</si>
  <si>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</si>
  <si>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</si>
  <si>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</si>
  <si>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</si>
  <si>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</si>
  <si>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</si>
  <si>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</si>
  <si>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</si>
  <si>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</si>
  <si>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</si>
  <si>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</si>
  <si>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</si>
  <si>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</si>
  <si>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</si>
  <si>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</si>
  <si>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</si>
  <si>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</si>
  <si>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</si>
  <si>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</si>
  <si>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</si>
  <si>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</si>
  <si>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</si>
  <si>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</si>
  <si>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</si>
  <si>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</si>
  <si>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Municipio de Uriangato Gto.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</si>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</sst>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1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rgb="FF2B956F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theme="10"/>
      <name val="Arial"/>
      <family val="2"/>
    </font>
    <font>
      <b/>
      <sz val="12"/>
      <color rgb="FFFFFFFF"/>
      <name val="Arial"/>
      <family val="2"/>
    </font>
    <font>
      <b/>
      <sz val="14"/>
      <color rgb="FF000000"/>
      <name val="Arial"/>
      <family val="2"/>
    </font>
    <font>
      <b/>
      <sz val="14"/>
      <name val="Arial"/>
      <family val="2"/>
    </font>
    <font>
      <b/>
      <sz val="14"/>
      <color rgb="FF2B956F"/>
      <name val="Arial"/>
      <family val="2"/>
    </font>
    <font>
      <b/>
      <sz val="14"/>
      <color rgb="FFFFFFFF"/>
      <name val="Arial"/>
      <family val="2"/>
    </font>
    <font>
      <b/>
      <sz val="16"/>
      <color rgb="FF000000"/>
      <name val="Arial"/>
      <family val="2"/>
    </font>
    <font>
      <b/>
      <sz val="16"/>
      <name val="Arial"/>
      <family val="2"/>
    </font>
    <font>
      <b/>
      <sz val="16"/>
      <color rgb="FF2B956F"/>
      <name val="Arial"/>
      <family val="2"/>
    </font>
    <font>
      <sz val="16"/>
      <color rgb="FF000000"/>
      <name val="Arial"/>
      <family val="2"/>
    </font>
    <font>
      <b/>
      <sz val="16"/>
      <color rgb="FFFFFFFF"/>
      <name val="Arial"/>
      <family val="2"/>
    </font>
    <font>
      <sz val="16"/>
      <name val="Arial"/>
      <family val="2"/>
    </font>
    <font>
      <b/>
      <sz val="12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5">
    <xf numFmtId="0" fontId="0" fillId="0" borderId="0" xfId="0"/>
    <xf numFmtId="0" fontId="2" fillId="0" borderId="0" xfId="0" applyFont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49" fontId="2" fillId="0" borderId="2" xfId="13" applyNumberFormat="1" applyFont="1" applyBorder="1" applyAlignment="1">
      <alignment vertical="center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3" fontId="9" fillId="0" borderId="0" xfId="8" applyNumberFormat="1" applyFont="1"/>
    <xf numFmtId="0" fontId="15" fillId="3" borderId="11" xfId="8" applyFont="1" applyFill="1" applyBorder="1" applyAlignment="1">
      <alignment horizontal="right" vertical="center"/>
    </xf>
    <xf numFmtId="0" fontId="14" fillId="3" borderId="16" xfId="8" applyFont="1" applyFill="1" applyBorder="1" applyAlignment="1">
      <alignment horizontal="left" vertical="center"/>
    </xf>
    <xf numFmtId="0" fontId="16" fillId="0" borderId="0" xfId="0" applyFont="1" applyProtection="1">
      <protection locked="0"/>
    </xf>
    <xf numFmtId="0" fontId="15" fillId="3" borderId="0" xfId="8" applyFont="1" applyFill="1" applyAlignment="1">
      <alignment horizontal="right" vertical="center"/>
    </xf>
    <xf numFmtId="0" fontId="14" fillId="3" borderId="17" xfId="8" applyFont="1" applyFill="1" applyBorder="1" applyAlignment="1">
      <alignment vertical="center"/>
    </xf>
    <xf numFmtId="0" fontId="14" fillId="3" borderId="17" xfId="8" applyFont="1" applyFill="1" applyBorder="1" applyAlignment="1">
      <alignment horizontal="left" vertical="center"/>
    </xf>
    <xf numFmtId="0" fontId="17" fillId="2" borderId="20" xfId="0" applyFont="1" applyFill="1" applyBorder="1" applyAlignment="1" applyProtection="1">
      <alignment horizontal="center" vertical="center" wrapText="1"/>
      <protection locked="0"/>
    </xf>
    <xf numFmtId="0" fontId="17" fillId="2" borderId="19" xfId="0" applyFont="1" applyFill="1" applyBorder="1" applyAlignment="1" applyProtection="1">
      <alignment horizontal="center" vertical="center"/>
      <protection locked="0"/>
    </xf>
    <xf numFmtId="0" fontId="17" fillId="0" borderId="3" xfId="0" applyFont="1" applyBorder="1" applyAlignment="1" applyProtection="1">
      <alignment horizontal="center"/>
      <protection locked="0"/>
    </xf>
    <xf numFmtId="0" fontId="16" fillId="0" borderId="7" xfId="0" applyFont="1" applyBorder="1" applyProtection="1">
      <protection locked="0"/>
    </xf>
    <xf numFmtId="0" fontId="17" fillId="0" borderId="4" xfId="0" applyFont="1" applyBorder="1" applyAlignment="1" applyProtection="1">
      <alignment horizontal="center"/>
      <protection locked="0"/>
    </xf>
    <xf numFmtId="0" fontId="17" fillId="0" borderId="8" xfId="0" applyFont="1" applyBorder="1" applyAlignment="1" applyProtection="1">
      <alignment horizontal="center"/>
      <protection locked="0"/>
    </xf>
    <xf numFmtId="0" fontId="17" fillId="0" borderId="8" xfId="0" applyFont="1" applyBorder="1" applyAlignment="1" applyProtection="1">
      <alignment horizontal="left" indent="1"/>
      <protection locked="0"/>
    </xf>
    <xf numFmtId="0" fontId="18" fillId="0" borderId="4" xfId="11" applyFont="1" applyFill="1" applyBorder="1" applyAlignment="1" applyProtection="1">
      <alignment horizontal="center"/>
      <protection locked="0"/>
    </xf>
    <xf numFmtId="0" fontId="18" fillId="0" borderId="8" xfId="11" applyFont="1" applyFill="1" applyBorder="1" applyProtection="1">
      <protection locked="0"/>
    </xf>
    <xf numFmtId="0" fontId="16" fillId="0" borderId="8" xfId="0" applyFont="1" applyBorder="1" applyProtection="1">
      <protection locked="0"/>
    </xf>
    <xf numFmtId="0" fontId="17" fillId="0" borderId="5" xfId="0" applyFont="1" applyBorder="1" applyAlignment="1" applyProtection="1">
      <alignment horizontal="center"/>
      <protection locked="0"/>
    </xf>
    <xf numFmtId="0" fontId="16" fillId="0" borderId="6" xfId="0" applyFont="1" applyBorder="1" applyProtection="1">
      <protection locked="0"/>
    </xf>
    <xf numFmtId="0" fontId="22" fillId="4" borderId="0" xfId="8" applyFont="1" applyFill="1"/>
    <xf numFmtId="0" fontId="24" fillId="3" borderId="0" xfId="8" applyFont="1" applyFill="1" applyAlignment="1">
      <alignment horizontal="right" vertical="center"/>
    </xf>
    <xf numFmtId="0" fontId="25" fillId="3" borderId="0" xfId="8" applyFont="1" applyFill="1" applyAlignment="1">
      <alignment horizontal="left" vertical="center"/>
    </xf>
    <xf numFmtId="0" fontId="26" fillId="4" borderId="0" xfId="8" applyFont="1" applyFill="1" applyAlignment="1">
      <alignment horizontal="center" vertical="center"/>
    </xf>
    <xf numFmtId="0" fontId="26" fillId="4" borderId="0" xfId="8" applyFont="1" applyFill="1"/>
    <xf numFmtId="0" fontId="27" fillId="0" borderId="0" xfId="8" applyFont="1"/>
    <xf numFmtId="0" fontId="26" fillId="4" borderId="0" xfId="12" applyFont="1" applyFill="1"/>
    <xf numFmtId="0" fontId="28" fillId="5" borderId="0" xfId="12" applyFont="1" applyFill="1"/>
    <xf numFmtId="0" fontId="28" fillId="5" borderId="0" xfId="12" applyFont="1" applyFill="1" applyAlignment="1">
      <alignment horizontal="center"/>
    </xf>
    <xf numFmtId="0" fontId="28" fillId="5" borderId="0" xfId="12" applyFont="1" applyFill="1" applyAlignment="1">
      <alignment horizontal="center" vertical="center"/>
    </xf>
    <xf numFmtId="0" fontId="25" fillId="0" borderId="0" xfId="12" applyFont="1" applyAlignment="1">
      <alignment horizontal="center" vertical="center"/>
    </xf>
    <xf numFmtId="0" fontId="25" fillId="0" borderId="0" xfId="12" applyFont="1"/>
    <xf numFmtId="3" fontId="25" fillId="0" borderId="0" xfId="12" applyNumberFormat="1" applyFont="1"/>
    <xf numFmtId="9" fontId="29" fillId="0" borderId="0" xfId="14" applyFont="1"/>
    <xf numFmtId="0" fontId="27" fillId="0" borderId="0" xfId="12" applyFont="1"/>
    <xf numFmtId="0" fontId="29" fillId="0" borderId="0" xfId="12" applyFont="1" applyAlignment="1">
      <alignment horizontal="center" vertical="center"/>
    </xf>
    <xf numFmtId="0" fontId="29" fillId="0" borderId="0" xfId="12" applyFont="1"/>
    <xf numFmtId="3" fontId="29" fillId="0" borderId="0" xfId="12" applyNumberFormat="1" applyFont="1"/>
    <xf numFmtId="0" fontId="29" fillId="0" borderId="0" xfId="12" applyFont="1" applyAlignment="1">
      <alignment wrapText="1"/>
    </xf>
    <xf numFmtId="0" fontId="25" fillId="0" borderId="0" xfId="12" applyFont="1" applyAlignment="1">
      <alignment wrapText="1"/>
    </xf>
    <xf numFmtId="0" fontId="25" fillId="0" borderId="0" xfId="12" applyFont="1" applyAlignment="1">
      <alignment horizontal="center"/>
    </xf>
    <xf numFmtId="0" fontId="29" fillId="0" borderId="0" xfId="12" applyFont="1" applyAlignment="1">
      <alignment horizontal="center"/>
    </xf>
    <xf numFmtId="3" fontId="27" fillId="0" borderId="0" xfId="12" applyNumberFormat="1" applyFont="1"/>
    <xf numFmtId="9" fontId="25" fillId="0" borderId="0" xfId="12" applyNumberFormat="1" applyFont="1"/>
    <xf numFmtId="9" fontId="29" fillId="0" borderId="0" xfId="12" applyNumberFormat="1" applyFont="1"/>
    <xf numFmtId="3" fontId="27" fillId="0" borderId="0" xfId="8" applyNumberFormat="1" applyFont="1"/>
    <xf numFmtId="0" fontId="28" fillId="5" borderId="0" xfId="8" applyFont="1" applyFill="1"/>
    <xf numFmtId="0" fontId="27" fillId="0" borderId="0" xfId="8" applyFont="1" applyAlignment="1">
      <alignment horizontal="center"/>
    </xf>
    <xf numFmtId="0" fontId="23" fillId="5" borderId="0" xfId="8" applyFont="1" applyFill="1"/>
    <xf numFmtId="0" fontId="20" fillId="0" borderId="0" xfId="8" applyFont="1" applyAlignment="1">
      <alignment horizontal="center"/>
    </xf>
    <xf numFmtId="0" fontId="20" fillId="0" borderId="0" xfId="8" applyFont="1"/>
    <xf numFmtId="3" fontId="20" fillId="0" borderId="0" xfId="8" applyNumberFormat="1" applyFont="1"/>
    <xf numFmtId="3" fontId="27" fillId="2" borderId="0" xfId="8" applyNumberFormat="1" applyFont="1" applyFill="1"/>
    <xf numFmtId="3" fontId="27" fillId="0" borderId="0" xfId="8" applyNumberFormat="1" applyFont="1" applyFill="1"/>
    <xf numFmtId="0" fontId="23" fillId="6" borderId="0" xfId="8" applyFont="1" applyFill="1"/>
    <xf numFmtId="0" fontId="22" fillId="8" borderId="0" xfId="0" applyFont="1" applyFill="1"/>
    <xf numFmtId="0" fontId="23" fillId="9" borderId="0" xfId="0" applyFont="1" applyFill="1"/>
    <xf numFmtId="0" fontId="23" fillId="10" borderId="0" xfId="0" applyFont="1" applyFill="1"/>
    <xf numFmtId="0" fontId="15" fillId="0" borderId="0" xfId="8" applyFont="1"/>
    <xf numFmtId="0" fontId="15" fillId="0" borderId="0" xfId="0" applyFont="1" applyAlignment="1">
      <alignment horizontal="center"/>
    </xf>
    <xf numFmtId="0" fontId="15" fillId="0" borderId="0" xfId="0" applyFont="1"/>
    <xf numFmtId="3" fontId="15" fillId="0" borderId="0" xfId="0" applyNumberFormat="1" applyFont="1"/>
    <xf numFmtId="0" fontId="20" fillId="0" borderId="0" xfId="0" applyFont="1" applyAlignment="1">
      <alignment horizontal="center"/>
    </xf>
    <xf numFmtId="0" fontId="20" fillId="0" borderId="0" xfId="0" applyFont="1"/>
    <xf numFmtId="3" fontId="20" fillId="0" borderId="0" xfId="0" applyNumberFormat="1" applyFont="1"/>
    <xf numFmtId="0" fontId="15" fillId="3" borderId="0" xfId="9" applyFont="1" applyFill="1" applyAlignment="1">
      <alignment horizontal="right" vertical="center"/>
    </xf>
    <xf numFmtId="0" fontId="17" fillId="3" borderId="0" xfId="9" applyFont="1" applyFill="1" applyAlignment="1">
      <alignment horizontal="left" vertical="center"/>
    </xf>
    <xf numFmtId="0" fontId="14" fillId="4" borderId="0" xfId="9" applyFont="1" applyFill="1" applyAlignment="1">
      <alignment horizontal="center" vertical="center"/>
    </xf>
    <xf numFmtId="0" fontId="14" fillId="4" borderId="0" xfId="9" applyFont="1" applyFill="1"/>
    <xf numFmtId="0" fontId="19" fillId="5" borderId="0" xfId="9" applyFont="1" applyFill="1"/>
    <xf numFmtId="0" fontId="20" fillId="3" borderId="0" xfId="9" applyFont="1" applyFill="1" applyAlignment="1">
      <alignment horizontal="right" vertical="center"/>
    </xf>
    <xf numFmtId="0" fontId="21" fillId="3" borderId="0" xfId="9" applyFont="1" applyFill="1" applyAlignment="1">
      <alignment horizontal="left" vertical="center"/>
    </xf>
    <xf numFmtId="0" fontId="22" fillId="4" borderId="0" xfId="9" applyFont="1" applyFill="1" applyAlignment="1">
      <alignment horizontal="center" vertical="center"/>
    </xf>
    <xf numFmtId="0" fontId="22" fillId="4" borderId="0" xfId="9" applyFont="1" applyFill="1"/>
    <xf numFmtId="0" fontId="23" fillId="5" borderId="0" xfId="9" applyFont="1" applyFill="1"/>
    <xf numFmtId="0" fontId="20" fillId="0" borderId="0" xfId="9" applyFont="1"/>
    <xf numFmtId="0" fontId="20" fillId="0" borderId="0" xfId="9" applyFont="1" applyAlignment="1">
      <alignment horizontal="center"/>
    </xf>
    <xf numFmtId="3" fontId="20" fillId="0" borderId="0" xfId="9" applyNumberFormat="1" applyFont="1"/>
    <xf numFmtId="0" fontId="14" fillId="0" borderId="0" xfId="9" applyFont="1" applyFill="1"/>
    <xf numFmtId="0" fontId="19" fillId="5" borderId="0" xfId="9" applyFont="1" applyFill="1" applyAlignment="1">
      <alignment horizontal="center"/>
    </xf>
    <xf numFmtId="0" fontId="19" fillId="0" borderId="0" xfId="9" applyFont="1" applyFill="1"/>
    <xf numFmtId="0" fontId="15" fillId="0" borderId="0" xfId="9" applyFont="1" applyAlignment="1">
      <alignment horizontal="center"/>
    </xf>
    <xf numFmtId="0" fontId="15" fillId="0" borderId="0" xfId="9" applyFont="1"/>
    <xf numFmtId="3" fontId="15" fillId="0" borderId="0" xfId="9" applyNumberFormat="1" applyFont="1"/>
    <xf numFmtId="0" fontId="15" fillId="0" borderId="0" xfId="9" applyFont="1" applyAlignment="1">
      <alignment horizontal="left" indent="1"/>
    </xf>
    <xf numFmtId="0" fontId="15" fillId="0" borderId="0" xfId="2" applyFont="1" applyAlignment="1">
      <alignment horizontal="center"/>
    </xf>
    <xf numFmtId="0" fontId="15" fillId="0" borderId="0" xfId="2" applyFont="1"/>
    <xf numFmtId="3" fontId="15" fillId="0" borderId="0" xfId="19" applyNumberFormat="1" applyFont="1" applyFill="1"/>
    <xf numFmtId="0" fontId="30" fillId="0" borderId="0" xfId="0" applyFont="1"/>
    <xf numFmtId="0" fontId="17" fillId="0" borderId="0" xfId="9" applyFont="1"/>
    <xf numFmtId="0" fontId="15" fillId="0" borderId="0" xfId="2" applyFont="1" applyAlignment="1">
      <alignment horizontal="left" indent="1"/>
    </xf>
    <xf numFmtId="3" fontId="15" fillId="0" borderId="0" xfId="18" applyNumberFormat="1" applyFont="1" applyFill="1"/>
    <xf numFmtId="0" fontId="17" fillId="0" borderId="0" xfId="2" applyFont="1"/>
    <xf numFmtId="3" fontId="15" fillId="0" borderId="0" xfId="2" applyNumberFormat="1" applyFont="1"/>
    <xf numFmtId="0" fontId="15" fillId="0" borderId="0" xfId="0" applyFont="1" applyAlignment="1">
      <alignment horizontal="left"/>
    </xf>
    <xf numFmtId="3" fontId="30" fillId="0" borderId="0" xfId="0" applyNumberFormat="1" applyFont="1"/>
    <xf numFmtId="0" fontId="15" fillId="0" borderId="0" xfId="9" quotePrefix="1" applyFont="1" applyAlignment="1">
      <alignment horizontal="left" indent="1"/>
    </xf>
    <xf numFmtId="0" fontId="15" fillId="0" borderId="0" xfId="9" applyFont="1" applyFill="1"/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3" fontId="30" fillId="0" borderId="0" xfId="2" applyNumberFormat="1" applyFont="1" applyAlignment="1" applyProtection="1">
      <alignment vertical="top"/>
      <protection locked="0"/>
    </xf>
    <xf numFmtId="4" fontId="15" fillId="0" borderId="0" xfId="9" applyNumberFormat="1" applyFont="1"/>
    <xf numFmtId="0" fontId="15" fillId="7" borderId="2" xfId="13" applyFont="1" applyFill="1" applyBorder="1" applyAlignment="1">
      <alignment horizontal="center" vertical="center"/>
    </xf>
    <xf numFmtId="0" fontId="17" fillId="7" borderId="1" xfId="9" applyFont="1" applyFill="1" applyBorder="1" applyAlignment="1">
      <alignment horizontal="center" vertical="center"/>
    </xf>
    <xf numFmtId="0" fontId="17" fillId="0" borderId="1" xfId="13" applyFont="1" applyBorder="1" applyAlignment="1">
      <alignment horizontal="left" vertical="center" indent="1"/>
    </xf>
    <xf numFmtId="3" fontId="15" fillId="0" borderId="1" xfId="13" applyNumberFormat="1" applyFont="1" applyBorder="1" applyAlignment="1">
      <alignment horizontal="right" vertical="center" wrapText="1" indent="1"/>
    </xf>
    <xf numFmtId="0" fontId="17" fillId="0" borderId="11" xfId="13" applyFont="1" applyBorder="1" applyAlignment="1">
      <alignment horizontal="left" vertical="center" indent="1"/>
    </xf>
    <xf numFmtId="4" fontId="15" fillId="0" borderId="11" xfId="13" applyNumberFormat="1" applyFont="1" applyBorder="1" applyAlignment="1">
      <alignment horizontal="right" vertical="center" wrapText="1" indent="1"/>
    </xf>
    <xf numFmtId="0" fontId="15" fillId="0" borderId="0" xfId="13" applyFont="1" applyAlignment="1">
      <alignment horizontal="left" vertical="center"/>
    </xf>
    <xf numFmtId="4" fontId="15" fillId="0" borderId="0" xfId="13" applyNumberFormat="1" applyFont="1" applyAlignment="1">
      <alignment horizontal="right" vertical="center" indent="1"/>
    </xf>
    <xf numFmtId="0" fontId="15" fillId="7" borderId="14" xfId="13" applyFont="1" applyFill="1" applyBorder="1" applyAlignment="1">
      <alignment horizontal="center" vertical="center"/>
    </xf>
    <xf numFmtId="3" fontId="15" fillId="0" borderId="12" xfId="13" applyNumberFormat="1" applyFont="1" applyBorder="1" applyAlignment="1">
      <alignment horizontal="right" vertical="center" wrapText="1" indent="1"/>
    </xf>
    <xf numFmtId="0" fontId="14" fillId="3" borderId="14" xfId="8" applyFont="1" applyFill="1" applyBorder="1" applyAlignment="1">
      <alignment horizontal="center" vertical="center"/>
    </xf>
    <xf numFmtId="0" fontId="14" fillId="3" borderId="11" xfId="8" applyFont="1" applyFill="1" applyBorder="1" applyAlignment="1">
      <alignment horizontal="center" vertical="center"/>
    </xf>
    <xf numFmtId="0" fontId="15" fillId="3" borderId="10" xfId="8" applyFont="1" applyFill="1" applyBorder="1" applyAlignment="1">
      <alignment horizontal="center" vertical="center"/>
    </xf>
    <xf numFmtId="0" fontId="15" fillId="3" borderId="0" xfId="8" applyFont="1" applyFill="1" applyAlignment="1">
      <alignment horizontal="center" vertical="center"/>
    </xf>
    <xf numFmtId="0" fontId="14" fillId="3" borderId="10" xfId="8" applyFont="1" applyFill="1" applyBorder="1" applyAlignment="1">
      <alignment horizontal="center" vertical="center"/>
    </xf>
    <xf numFmtId="0" fontId="14" fillId="3" borderId="0" xfId="8" applyFont="1" applyFill="1" applyAlignment="1">
      <alignment horizontal="center" vertical="center"/>
    </xf>
    <xf numFmtId="0" fontId="14" fillId="3" borderId="13" xfId="8" applyFont="1" applyFill="1" applyBorder="1" applyAlignment="1">
      <alignment horizontal="center" vertical="center"/>
    </xf>
    <xf numFmtId="0" fontId="14" fillId="3" borderId="15" xfId="8" applyFont="1" applyFill="1" applyBorder="1" applyAlignment="1">
      <alignment horizontal="center" vertical="center"/>
    </xf>
    <xf numFmtId="0" fontId="14" fillId="3" borderId="18" xfId="8" applyFont="1" applyFill="1" applyBorder="1" applyAlignment="1">
      <alignment horizontal="center" vertical="center"/>
    </xf>
    <xf numFmtId="0" fontId="24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20" fillId="3" borderId="0" xfId="9" applyFont="1" applyFill="1" applyAlignment="1">
      <alignment horizontal="center" vertical="center"/>
    </xf>
    <xf numFmtId="0" fontId="15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30" fillId="7" borderId="1" xfId="13" applyFont="1" applyFill="1" applyBorder="1" applyAlignment="1">
      <alignment horizontal="center" vertical="center"/>
    </xf>
    <xf numFmtId="0" fontId="15" fillId="3" borderId="0" xfId="9" applyFont="1" applyFill="1" applyAlignment="1">
      <alignment vertical="center"/>
    </xf>
    <xf numFmtId="0" fontId="15" fillId="3" borderId="0" xfId="9" applyFont="1" applyFill="1" applyAlignment="1">
      <alignment horizontal="center"/>
    </xf>
    <xf numFmtId="0" fontId="15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</sheetPr>
  <dimension ref="A1:F5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B16" sqref="B16"/>
    </sheetView>
  </sheetViews>
  <sheetFormatPr baseColWidth="10" defaultColWidth="12.85546875" defaultRowHeight="11.25" x14ac:dyDescent="0.2"/>
  <cols>
    <col min="1" max="1" width="14.5703125" style="1" customWidth="1"/>
    <col min="2" max="2" width="85.42578125" style="1" customWidth="1"/>
    <col min="3" max="3" width="14.42578125" style="1" customWidth="1"/>
    <col min="4" max="16384" width="12.85546875" style="1"/>
  </cols>
  <sheetData>
    <row r="1" spans="1:6" ht="16.350000000000001" customHeight="1" x14ac:dyDescent="0.2">
      <c r="A1" s="178" t="s">
        <v>595</v>
      </c>
      <c r="B1" s="179"/>
      <c r="C1" s="68" t="s">
        <v>494</v>
      </c>
      <c r="D1" s="69">
        <v>2025</v>
      </c>
      <c r="E1" s="70"/>
      <c r="F1" s="70"/>
    </row>
    <row r="2" spans="1:6" ht="16.350000000000001" customHeight="1" x14ac:dyDescent="0.2">
      <c r="A2" s="180" t="s">
        <v>493</v>
      </c>
      <c r="B2" s="181"/>
      <c r="C2" s="71" t="s">
        <v>495</v>
      </c>
      <c r="D2" s="72" t="s">
        <v>500</v>
      </c>
      <c r="E2" s="70"/>
      <c r="F2" s="70"/>
    </row>
    <row r="3" spans="1:6" ht="16.350000000000001" customHeight="1" x14ac:dyDescent="0.2">
      <c r="A3" s="182" t="s">
        <v>596</v>
      </c>
      <c r="B3" s="183"/>
      <c r="C3" s="71" t="s">
        <v>496</v>
      </c>
      <c r="D3" s="73">
        <v>3</v>
      </c>
      <c r="E3" s="70"/>
      <c r="F3" s="70"/>
    </row>
    <row r="4" spans="1:6" ht="16.350000000000001" customHeight="1" x14ac:dyDescent="0.2">
      <c r="A4" s="184" t="s">
        <v>515</v>
      </c>
      <c r="B4" s="185"/>
      <c r="C4" s="185"/>
      <c r="D4" s="186"/>
      <c r="E4" s="70"/>
      <c r="F4" s="70"/>
    </row>
    <row r="5" spans="1:6" ht="15" customHeight="1" x14ac:dyDescent="0.2">
      <c r="A5" s="74" t="s">
        <v>29</v>
      </c>
      <c r="B5" s="75" t="s">
        <v>30</v>
      </c>
      <c r="C5" s="70"/>
      <c r="D5" s="70"/>
      <c r="E5" s="70"/>
      <c r="F5" s="70"/>
    </row>
    <row r="6" spans="1:6" ht="15.75" x14ac:dyDescent="0.25">
      <c r="A6" s="76"/>
      <c r="B6" s="77"/>
      <c r="C6" s="70"/>
      <c r="D6" s="70"/>
      <c r="E6" s="70"/>
      <c r="F6" s="70"/>
    </row>
    <row r="7" spans="1:6" ht="15.75" x14ac:dyDescent="0.25">
      <c r="A7" s="78"/>
      <c r="B7" s="79" t="s">
        <v>33</v>
      </c>
      <c r="C7" s="70"/>
      <c r="D7" s="70"/>
      <c r="E7" s="70"/>
      <c r="F7" s="70"/>
    </row>
    <row r="8" spans="1:6" ht="15.75" x14ac:dyDescent="0.25">
      <c r="A8" s="78"/>
      <c r="B8" s="79"/>
      <c r="C8" s="70"/>
      <c r="D8" s="70"/>
      <c r="E8" s="70"/>
      <c r="F8" s="70"/>
    </row>
    <row r="9" spans="1:6" ht="15.75" x14ac:dyDescent="0.25">
      <c r="A9" s="78"/>
      <c r="B9" s="80" t="s">
        <v>0</v>
      </c>
      <c r="C9" s="70"/>
      <c r="D9" s="70"/>
      <c r="E9" s="70"/>
      <c r="F9" s="70"/>
    </row>
    <row r="10" spans="1:6" ht="15" x14ac:dyDescent="0.2">
      <c r="A10" s="81" t="s">
        <v>479</v>
      </c>
      <c r="B10" s="82" t="s">
        <v>550</v>
      </c>
      <c r="C10" s="70"/>
      <c r="D10" s="70"/>
      <c r="E10" s="70"/>
      <c r="F10" s="70"/>
    </row>
    <row r="11" spans="1:6" ht="15" x14ac:dyDescent="0.2">
      <c r="A11" s="81" t="s">
        <v>480</v>
      </c>
      <c r="B11" s="82" t="s">
        <v>276</v>
      </c>
      <c r="C11" s="70"/>
      <c r="D11" s="70"/>
      <c r="E11" s="70"/>
      <c r="F11" s="70"/>
    </row>
    <row r="12" spans="1:6" ht="15" x14ac:dyDescent="0.2">
      <c r="A12" s="81" t="s">
        <v>1</v>
      </c>
      <c r="B12" s="82" t="s">
        <v>2</v>
      </c>
      <c r="C12" s="70"/>
      <c r="D12" s="70"/>
      <c r="E12" s="70"/>
      <c r="F12" s="70"/>
    </row>
    <row r="13" spans="1:6" ht="15" x14ac:dyDescent="0.2">
      <c r="A13" s="81" t="s">
        <v>3</v>
      </c>
      <c r="B13" s="82" t="s">
        <v>4</v>
      </c>
      <c r="C13" s="70"/>
      <c r="D13" s="70"/>
      <c r="E13" s="70"/>
      <c r="F13" s="70"/>
    </row>
    <row r="14" spans="1:6" ht="15" x14ac:dyDescent="0.2">
      <c r="A14" s="81" t="s">
        <v>5</v>
      </c>
      <c r="B14" s="82" t="s">
        <v>6</v>
      </c>
      <c r="C14" s="70"/>
      <c r="D14" s="70"/>
      <c r="E14" s="70"/>
      <c r="F14" s="70"/>
    </row>
    <row r="15" spans="1:6" ht="15" x14ac:dyDescent="0.2">
      <c r="A15" s="81" t="s">
        <v>82</v>
      </c>
      <c r="B15" s="82" t="s">
        <v>488</v>
      </c>
      <c r="C15" s="70"/>
      <c r="D15" s="70"/>
      <c r="E15" s="70"/>
      <c r="F15" s="70"/>
    </row>
    <row r="16" spans="1:6" ht="15" x14ac:dyDescent="0.2">
      <c r="A16" s="81" t="s">
        <v>7</v>
      </c>
      <c r="B16" s="82" t="s">
        <v>489</v>
      </c>
      <c r="C16" s="70"/>
      <c r="D16" s="70"/>
      <c r="E16" s="70"/>
      <c r="F16" s="70"/>
    </row>
    <row r="17" spans="1:6" ht="15" x14ac:dyDescent="0.2">
      <c r="A17" s="81" t="s">
        <v>8</v>
      </c>
      <c r="B17" s="82" t="s">
        <v>81</v>
      </c>
      <c r="C17" s="70"/>
      <c r="D17" s="70"/>
      <c r="E17" s="70"/>
      <c r="F17" s="70"/>
    </row>
    <row r="18" spans="1:6" ht="15" x14ac:dyDescent="0.2">
      <c r="A18" s="81" t="s">
        <v>9</v>
      </c>
      <c r="B18" s="82" t="s">
        <v>10</v>
      </c>
      <c r="C18" s="70"/>
      <c r="D18" s="70"/>
      <c r="E18" s="70"/>
      <c r="F18" s="70"/>
    </row>
    <row r="19" spans="1:6" ht="15" x14ac:dyDescent="0.2">
      <c r="A19" s="81" t="s">
        <v>11</v>
      </c>
      <c r="B19" s="82" t="s">
        <v>12</v>
      </c>
      <c r="C19" s="70"/>
      <c r="D19" s="70"/>
      <c r="E19" s="70"/>
      <c r="F19" s="70"/>
    </row>
    <row r="20" spans="1:6" ht="15" x14ac:dyDescent="0.2">
      <c r="A20" s="81" t="s">
        <v>13</v>
      </c>
      <c r="B20" s="82" t="s">
        <v>14</v>
      </c>
      <c r="C20" s="70"/>
      <c r="D20" s="70"/>
      <c r="E20" s="70"/>
      <c r="F20" s="70"/>
    </row>
    <row r="21" spans="1:6" ht="15" x14ac:dyDescent="0.2">
      <c r="A21" s="81" t="s">
        <v>15</v>
      </c>
      <c r="B21" s="82" t="s">
        <v>16</v>
      </c>
      <c r="C21" s="70"/>
      <c r="D21" s="70"/>
      <c r="E21" s="70"/>
      <c r="F21" s="70"/>
    </row>
    <row r="22" spans="1:6" ht="15" x14ac:dyDescent="0.2">
      <c r="A22" s="81" t="s">
        <v>17</v>
      </c>
      <c r="B22" s="82" t="s">
        <v>490</v>
      </c>
      <c r="C22" s="70"/>
      <c r="D22" s="70"/>
      <c r="E22" s="70"/>
      <c r="F22" s="70"/>
    </row>
    <row r="23" spans="1:6" ht="15" x14ac:dyDescent="0.2">
      <c r="A23" s="81" t="s">
        <v>18</v>
      </c>
      <c r="B23" s="82" t="s">
        <v>19</v>
      </c>
      <c r="C23" s="70"/>
      <c r="D23" s="70"/>
      <c r="E23" s="70"/>
      <c r="F23" s="70"/>
    </row>
    <row r="24" spans="1:6" ht="15" x14ac:dyDescent="0.2">
      <c r="A24" s="81" t="s">
        <v>20</v>
      </c>
      <c r="B24" s="82" t="s">
        <v>114</v>
      </c>
      <c r="C24" s="70"/>
      <c r="D24" s="70"/>
      <c r="E24" s="70"/>
      <c r="F24" s="70"/>
    </row>
    <row r="25" spans="1:6" ht="15" x14ac:dyDescent="0.2">
      <c r="A25" s="81" t="s">
        <v>21</v>
      </c>
      <c r="B25" s="82" t="s">
        <v>578</v>
      </c>
      <c r="C25" s="70"/>
      <c r="D25" s="70"/>
      <c r="E25" s="70"/>
      <c r="F25" s="70"/>
    </row>
    <row r="26" spans="1:6" ht="15" x14ac:dyDescent="0.2">
      <c r="A26" s="81" t="s">
        <v>580</v>
      </c>
      <c r="B26" s="82" t="s">
        <v>581</v>
      </c>
      <c r="C26" s="70"/>
      <c r="D26" s="70"/>
      <c r="E26" s="70"/>
      <c r="F26" s="70"/>
    </row>
    <row r="27" spans="1:6" ht="15" x14ac:dyDescent="0.2">
      <c r="A27" s="81" t="s">
        <v>579</v>
      </c>
      <c r="B27" s="82" t="s">
        <v>582</v>
      </c>
      <c r="C27" s="70"/>
      <c r="D27" s="70"/>
      <c r="E27" s="70"/>
      <c r="F27" s="70"/>
    </row>
    <row r="28" spans="1:6" ht="15" x14ac:dyDescent="0.2">
      <c r="A28" s="81" t="s">
        <v>22</v>
      </c>
      <c r="B28" s="82" t="s">
        <v>23</v>
      </c>
      <c r="C28" s="70"/>
      <c r="D28" s="70"/>
      <c r="E28" s="70"/>
      <c r="F28" s="70"/>
    </row>
    <row r="29" spans="1:6" ht="15" x14ac:dyDescent="0.2">
      <c r="A29" s="81" t="s">
        <v>24</v>
      </c>
      <c r="B29" s="82" t="s">
        <v>25</v>
      </c>
      <c r="C29" s="70"/>
      <c r="D29" s="70"/>
      <c r="E29" s="70"/>
      <c r="F29" s="70"/>
    </row>
    <row r="30" spans="1:6" ht="15" x14ac:dyDescent="0.2">
      <c r="A30" s="81" t="s">
        <v>26</v>
      </c>
      <c r="B30" s="82" t="s">
        <v>586</v>
      </c>
      <c r="C30" s="70"/>
      <c r="D30" s="70"/>
      <c r="E30" s="70"/>
      <c r="F30" s="70"/>
    </row>
    <row r="31" spans="1:6" ht="15" x14ac:dyDescent="0.2">
      <c r="A31" s="81" t="s">
        <v>27</v>
      </c>
      <c r="B31" s="82" t="s">
        <v>587</v>
      </c>
      <c r="C31" s="70"/>
      <c r="D31" s="70"/>
      <c r="E31" s="70"/>
      <c r="F31" s="70"/>
    </row>
    <row r="32" spans="1:6" ht="15" x14ac:dyDescent="0.2">
      <c r="A32" s="81" t="s">
        <v>38</v>
      </c>
      <c r="B32" s="82" t="s">
        <v>588</v>
      </c>
      <c r="C32" s="70"/>
      <c r="D32" s="70"/>
      <c r="E32" s="70"/>
      <c r="F32" s="70"/>
    </row>
    <row r="33" spans="1:6" ht="15.75" x14ac:dyDescent="0.25">
      <c r="A33" s="78"/>
      <c r="B33" s="83"/>
      <c r="C33" s="70"/>
      <c r="D33" s="70"/>
      <c r="E33" s="70"/>
      <c r="F33" s="70"/>
    </row>
    <row r="34" spans="1:6" ht="15.75" x14ac:dyDescent="0.25">
      <c r="A34" s="78"/>
      <c r="B34" s="80"/>
      <c r="C34" s="70"/>
      <c r="D34" s="70"/>
      <c r="E34" s="70"/>
      <c r="F34" s="70"/>
    </row>
    <row r="35" spans="1:6" ht="15" x14ac:dyDescent="0.2">
      <c r="A35" s="81" t="s">
        <v>36</v>
      </c>
      <c r="B35" s="82" t="s">
        <v>31</v>
      </c>
      <c r="C35" s="70"/>
      <c r="D35" s="70"/>
      <c r="E35" s="70"/>
      <c r="F35" s="70"/>
    </row>
    <row r="36" spans="1:6" ht="15" x14ac:dyDescent="0.2">
      <c r="A36" s="81" t="s">
        <v>37</v>
      </c>
      <c r="B36" s="82" t="s">
        <v>32</v>
      </c>
      <c r="C36" s="70"/>
      <c r="D36" s="70"/>
      <c r="E36" s="70"/>
      <c r="F36" s="70"/>
    </row>
    <row r="37" spans="1:6" ht="15.75" x14ac:dyDescent="0.25">
      <c r="A37" s="78"/>
      <c r="B37" s="83"/>
      <c r="C37" s="70"/>
      <c r="D37" s="70"/>
      <c r="E37" s="70"/>
      <c r="F37" s="70"/>
    </row>
    <row r="38" spans="1:6" ht="15.75" x14ac:dyDescent="0.25">
      <c r="A38" s="78"/>
      <c r="B38" s="79" t="s">
        <v>34</v>
      </c>
      <c r="C38" s="70"/>
      <c r="D38" s="70"/>
      <c r="E38" s="70"/>
      <c r="F38" s="70"/>
    </row>
    <row r="39" spans="1:6" ht="15.75" x14ac:dyDescent="0.25">
      <c r="A39" s="78" t="s">
        <v>35</v>
      </c>
      <c r="B39" s="82" t="s">
        <v>28</v>
      </c>
      <c r="C39" s="70"/>
      <c r="D39" s="70"/>
      <c r="E39" s="70"/>
      <c r="F39" s="70"/>
    </row>
    <row r="40" spans="1:6" ht="15.75" x14ac:dyDescent="0.25">
      <c r="A40" s="78"/>
      <c r="B40" s="82" t="s">
        <v>516</v>
      </c>
      <c r="C40" s="70"/>
      <c r="D40" s="70"/>
      <c r="E40" s="70"/>
      <c r="F40" s="70"/>
    </row>
    <row r="41" spans="1:6" ht="15.75" x14ac:dyDescent="0.25">
      <c r="A41" s="78"/>
      <c r="B41" s="82" t="s">
        <v>548</v>
      </c>
      <c r="C41" s="70"/>
      <c r="D41" s="70"/>
      <c r="E41" s="70"/>
      <c r="F41" s="70"/>
    </row>
    <row r="42" spans="1:6" ht="15.75" x14ac:dyDescent="0.25">
      <c r="A42" s="78"/>
      <c r="B42" s="82" t="s">
        <v>549</v>
      </c>
      <c r="C42" s="70"/>
      <c r="D42" s="70"/>
      <c r="E42" s="70"/>
      <c r="F42" s="70"/>
    </row>
    <row r="43" spans="1:6" ht="16.5" thickBot="1" x14ac:dyDescent="0.3">
      <c r="A43" s="84"/>
      <c r="B43" s="85"/>
      <c r="C43" s="70"/>
      <c r="D43" s="70"/>
      <c r="E43" s="70"/>
      <c r="F43" s="70"/>
    </row>
    <row r="44" spans="1:6" ht="15" x14ac:dyDescent="0.2">
      <c r="A44" s="70"/>
      <c r="B44" s="70"/>
      <c r="C44" s="70"/>
      <c r="D44" s="70"/>
      <c r="E44" s="70"/>
      <c r="F44" s="70"/>
    </row>
    <row r="45" spans="1:6" ht="15" x14ac:dyDescent="0.2">
      <c r="A45" s="70" t="s">
        <v>517</v>
      </c>
      <c r="B45" s="70"/>
      <c r="C45" s="70"/>
      <c r="D45" s="70"/>
      <c r="E45" s="70"/>
      <c r="F45" s="70"/>
    </row>
    <row r="46" spans="1:6" ht="15" x14ac:dyDescent="0.2">
      <c r="A46" s="70"/>
      <c r="B46" s="70"/>
      <c r="C46" s="70"/>
      <c r="D46" s="70"/>
      <c r="E46" s="70"/>
      <c r="F46" s="70"/>
    </row>
    <row r="47" spans="1:6" ht="15" x14ac:dyDescent="0.2">
      <c r="A47" s="70"/>
      <c r="B47" s="70"/>
      <c r="C47" s="70"/>
      <c r="D47" s="70"/>
      <c r="E47" s="70"/>
      <c r="F47" s="70"/>
    </row>
    <row r="48" spans="1:6" ht="15" x14ac:dyDescent="0.2">
      <c r="A48" s="70"/>
      <c r="B48" s="70"/>
      <c r="C48" s="70"/>
      <c r="D48" s="70"/>
      <c r="E48" s="70"/>
      <c r="F48" s="70"/>
    </row>
    <row r="49" spans="1:6" ht="15" x14ac:dyDescent="0.2">
      <c r="A49" s="70"/>
      <c r="B49" s="70"/>
      <c r="C49" s="70"/>
      <c r="D49" s="70"/>
      <c r="E49" s="70"/>
      <c r="F49" s="70"/>
    </row>
    <row r="50" spans="1:6" ht="15" x14ac:dyDescent="0.2">
      <c r="A50" s="70"/>
      <c r="B50" s="70"/>
      <c r="C50" s="70"/>
      <c r="D50" s="70"/>
      <c r="E50" s="70"/>
      <c r="F50" s="70"/>
    </row>
    <row r="51" spans="1:6" ht="15" x14ac:dyDescent="0.2">
      <c r="A51" s="70"/>
      <c r="B51" s="70"/>
      <c r="C51" s="70"/>
      <c r="D51" s="70"/>
      <c r="E51" s="70"/>
      <c r="F51" s="70"/>
    </row>
    <row r="52" spans="1:6" ht="15" x14ac:dyDescent="0.2">
      <c r="A52" s="70"/>
      <c r="B52" s="70"/>
      <c r="C52" s="70"/>
      <c r="D52" s="70"/>
      <c r="E52" s="70"/>
      <c r="F52" s="70"/>
    </row>
    <row r="53" spans="1:6" ht="15" x14ac:dyDescent="0.2">
      <c r="A53" s="70"/>
      <c r="B53" s="70"/>
      <c r="C53" s="70"/>
      <c r="D53" s="70"/>
      <c r="E53" s="70"/>
      <c r="F53" s="70"/>
    </row>
    <row r="54" spans="1:6" ht="15" x14ac:dyDescent="0.2">
      <c r="A54" s="70"/>
      <c r="B54" s="70"/>
      <c r="C54" s="70"/>
      <c r="D54" s="70"/>
      <c r="E54" s="70"/>
      <c r="F54" s="70"/>
    </row>
    <row r="55" spans="1:6" ht="15" x14ac:dyDescent="0.2">
      <c r="A55" s="70"/>
      <c r="B55" s="70"/>
      <c r="C55" s="70"/>
      <c r="D55" s="70"/>
      <c r="E55" s="70"/>
      <c r="F55" s="70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1.1417322834645669" bottom="0.74803149606299213" header="0.31496062992125984" footer="0.31496062992125984"/>
  <pageSetup scale="70" orientation="portrait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view="pageBreakPreview" zoomScaleNormal="100" zoomScaleSheetLayoutView="100" workbookViewId="0">
      <selection activeCell="B119" sqref="B119"/>
    </sheetView>
  </sheetViews>
  <sheetFormatPr baseColWidth="10" defaultColWidth="9.140625" defaultRowHeight="11.25" x14ac:dyDescent="0.2"/>
  <cols>
    <col min="1" max="1" width="10" style="6" customWidth="1"/>
    <col min="2" max="2" width="83" style="6" customWidth="1"/>
    <col min="3" max="3" width="18.5703125" style="6" customWidth="1"/>
    <col min="4" max="4" width="15.5703125" style="6" customWidth="1"/>
    <col min="5" max="5" width="24.140625" style="6" bestFit="1" customWidth="1"/>
    <col min="6" max="16384" width="9.140625" style="6"/>
  </cols>
  <sheetData>
    <row r="1" spans="1:5" s="11" customFormat="1" ht="18.95" customHeight="1" x14ac:dyDescent="0.25">
      <c r="A1" s="187" t="s">
        <v>595</v>
      </c>
      <c r="B1" s="187"/>
      <c r="C1" s="187"/>
      <c r="D1" s="87" t="s">
        <v>497</v>
      </c>
      <c r="E1" s="88">
        <v>2025</v>
      </c>
    </row>
    <row r="2" spans="1:5" s="3" customFormat="1" ht="18.95" customHeight="1" x14ac:dyDescent="0.25">
      <c r="A2" s="187" t="s">
        <v>502</v>
      </c>
      <c r="B2" s="187"/>
      <c r="C2" s="187"/>
      <c r="D2" s="87" t="s">
        <v>498</v>
      </c>
      <c r="E2" s="88" t="s">
        <v>500</v>
      </c>
    </row>
    <row r="3" spans="1:5" s="3" customFormat="1" ht="18.95" customHeight="1" x14ac:dyDescent="0.25">
      <c r="A3" s="187" t="s">
        <v>596</v>
      </c>
      <c r="B3" s="187"/>
      <c r="C3" s="187"/>
      <c r="D3" s="87" t="s">
        <v>499</v>
      </c>
      <c r="E3" s="88">
        <v>3</v>
      </c>
    </row>
    <row r="4" spans="1:5" s="3" customFormat="1" ht="18.95" customHeight="1" x14ac:dyDescent="0.25">
      <c r="A4" s="187" t="s">
        <v>515</v>
      </c>
      <c r="B4" s="187"/>
      <c r="C4" s="187"/>
      <c r="D4" s="87"/>
      <c r="E4" s="88"/>
    </row>
    <row r="5" spans="1:5" ht="20.25" x14ac:dyDescent="0.3">
      <c r="A5" s="89" t="s">
        <v>116</v>
      </c>
      <c r="B5" s="90"/>
      <c r="C5" s="90"/>
      <c r="D5" s="90"/>
      <c r="E5" s="90"/>
    </row>
    <row r="6" spans="1:5" ht="20.25" x14ac:dyDescent="0.3">
      <c r="A6" s="91"/>
      <c r="B6" s="91"/>
      <c r="C6" s="91"/>
      <c r="D6" s="91"/>
      <c r="E6" s="91"/>
    </row>
    <row r="7" spans="1:5" ht="20.25" x14ac:dyDescent="0.3">
      <c r="A7" s="92" t="s">
        <v>552</v>
      </c>
      <c r="B7" s="92"/>
      <c r="C7" s="92"/>
      <c r="D7" s="92"/>
      <c r="E7" s="92"/>
    </row>
    <row r="8" spans="1:5" ht="20.25" x14ac:dyDescent="0.3">
      <c r="A8" s="93" t="s">
        <v>86</v>
      </c>
      <c r="B8" s="93" t="s">
        <v>83</v>
      </c>
      <c r="C8" s="93" t="s">
        <v>84</v>
      </c>
      <c r="D8" s="94" t="s">
        <v>275</v>
      </c>
      <c r="E8" s="95" t="s">
        <v>590</v>
      </c>
    </row>
    <row r="9" spans="1:5" ht="20.25" x14ac:dyDescent="0.3">
      <c r="A9" s="96">
        <v>4000</v>
      </c>
      <c r="B9" s="97" t="s">
        <v>550</v>
      </c>
      <c r="C9" s="98">
        <f>SUM(C10+C57+C69)</f>
        <v>252412900.34000003</v>
      </c>
      <c r="D9" s="99"/>
      <c r="E9" s="100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ht="20.25" x14ac:dyDescent="0.3">
      <c r="A10" s="96">
        <v>4100</v>
      </c>
      <c r="B10" s="97" t="s">
        <v>222</v>
      </c>
      <c r="C10" s="98">
        <f>SUM(C11+C21+C27+C30+C36+C39+C48)</f>
        <v>52960917.88000001</v>
      </c>
      <c r="D10" s="99"/>
      <c r="E10" s="100"/>
    </row>
    <row r="11" spans="1:5" ht="20.25" x14ac:dyDescent="0.3">
      <c r="A11" s="96">
        <v>4110</v>
      </c>
      <c r="B11" s="97" t="s">
        <v>223</v>
      </c>
      <c r="C11" s="98">
        <f>SUM(C12:C20)</f>
        <v>27286813.77</v>
      </c>
      <c r="D11" s="99"/>
      <c r="E11" s="100"/>
    </row>
    <row r="12" spans="1:5" ht="20.25" x14ac:dyDescent="0.3">
      <c r="A12" s="101">
        <v>4111</v>
      </c>
      <c r="B12" s="102" t="s">
        <v>224</v>
      </c>
      <c r="C12" s="103">
        <v>0</v>
      </c>
      <c r="D12" s="99"/>
      <c r="E12" s="100"/>
    </row>
    <row r="13" spans="1:5" ht="20.25" x14ac:dyDescent="0.3">
      <c r="A13" s="101">
        <v>4112</v>
      </c>
      <c r="B13" s="102" t="s">
        <v>225</v>
      </c>
      <c r="C13" s="103">
        <v>26724501.140000001</v>
      </c>
      <c r="D13" s="99"/>
      <c r="E13" s="100"/>
    </row>
    <row r="14" spans="1:5" ht="20.25" x14ac:dyDescent="0.3">
      <c r="A14" s="101">
        <v>4113</v>
      </c>
      <c r="B14" s="102" t="s">
        <v>226</v>
      </c>
      <c r="C14" s="103">
        <v>56815</v>
      </c>
      <c r="D14" s="99"/>
      <c r="E14" s="100"/>
    </row>
    <row r="15" spans="1:5" ht="20.25" x14ac:dyDescent="0.3">
      <c r="A15" s="101">
        <v>4114</v>
      </c>
      <c r="B15" s="102" t="s">
        <v>227</v>
      </c>
      <c r="C15" s="103">
        <v>0</v>
      </c>
      <c r="D15" s="99"/>
      <c r="E15" s="100"/>
    </row>
    <row r="16" spans="1:5" ht="20.25" x14ac:dyDescent="0.3">
      <c r="A16" s="101">
        <v>4115</v>
      </c>
      <c r="B16" s="102" t="s">
        <v>228</v>
      </c>
      <c r="C16" s="103">
        <v>0</v>
      </c>
      <c r="D16" s="99"/>
      <c r="E16" s="100"/>
    </row>
    <row r="17" spans="1:5" ht="20.25" x14ac:dyDescent="0.3">
      <c r="A17" s="101">
        <v>4116</v>
      </c>
      <c r="B17" s="102" t="s">
        <v>229</v>
      </c>
      <c r="C17" s="103">
        <v>0</v>
      </c>
      <c r="D17" s="99"/>
      <c r="E17" s="100"/>
    </row>
    <row r="18" spans="1:5" ht="20.25" x14ac:dyDescent="0.3">
      <c r="A18" s="101">
        <v>4117</v>
      </c>
      <c r="B18" s="102" t="s">
        <v>230</v>
      </c>
      <c r="C18" s="103">
        <v>505497.63</v>
      </c>
      <c r="D18" s="99"/>
      <c r="E18" s="100"/>
    </row>
    <row r="19" spans="1:5" ht="60.75" x14ac:dyDescent="0.3">
      <c r="A19" s="101">
        <v>4118</v>
      </c>
      <c r="B19" s="104" t="s">
        <v>408</v>
      </c>
      <c r="C19" s="103">
        <v>0</v>
      </c>
      <c r="D19" s="99"/>
      <c r="E19" s="100"/>
    </row>
    <row r="20" spans="1:5" ht="20.25" x14ac:dyDescent="0.3">
      <c r="A20" s="101">
        <v>4119</v>
      </c>
      <c r="B20" s="102" t="s">
        <v>231</v>
      </c>
      <c r="C20" s="103">
        <v>0</v>
      </c>
      <c r="D20" s="99"/>
      <c r="E20" s="100"/>
    </row>
    <row r="21" spans="1:5" ht="20.25" x14ac:dyDescent="0.3">
      <c r="A21" s="96">
        <v>4120</v>
      </c>
      <c r="B21" s="97" t="s">
        <v>232</v>
      </c>
      <c r="C21" s="98">
        <f>SUM(C22:C26)</f>
        <v>0</v>
      </c>
      <c r="D21" s="99"/>
      <c r="E21" s="100"/>
    </row>
    <row r="22" spans="1:5" ht="20.25" x14ac:dyDescent="0.3">
      <c r="A22" s="101">
        <v>4121</v>
      </c>
      <c r="B22" s="102" t="s">
        <v>233</v>
      </c>
      <c r="C22" s="103">
        <v>0</v>
      </c>
      <c r="D22" s="99"/>
      <c r="E22" s="100"/>
    </row>
    <row r="23" spans="1:5" ht="20.25" x14ac:dyDescent="0.3">
      <c r="A23" s="101">
        <v>4122</v>
      </c>
      <c r="B23" s="102" t="s">
        <v>409</v>
      </c>
      <c r="C23" s="103">
        <v>0</v>
      </c>
      <c r="D23" s="99"/>
      <c r="E23" s="100"/>
    </row>
    <row r="24" spans="1:5" ht="20.25" x14ac:dyDescent="0.3">
      <c r="A24" s="101">
        <v>4123</v>
      </c>
      <c r="B24" s="102" t="s">
        <v>234</v>
      </c>
      <c r="C24" s="103">
        <v>0</v>
      </c>
      <c r="D24" s="99"/>
      <c r="E24" s="100"/>
    </row>
    <row r="25" spans="1:5" ht="20.25" x14ac:dyDescent="0.3">
      <c r="A25" s="101">
        <v>4124</v>
      </c>
      <c r="B25" s="102" t="s">
        <v>235</v>
      </c>
      <c r="C25" s="103">
        <v>0</v>
      </c>
      <c r="D25" s="99"/>
      <c r="E25" s="100"/>
    </row>
    <row r="26" spans="1:5" ht="20.25" x14ac:dyDescent="0.3">
      <c r="A26" s="101">
        <v>4129</v>
      </c>
      <c r="B26" s="102" t="s">
        <v>236</v>
      </c>
      <c r="C26" s="103">
        <v>0</v>
      </c>
      <c r="D26" s="99"/>
      <c r="E26" s="100"/>
    </row>
    <row r="27" spans="1:5" ht="20.25" x14ac:dyDescent="0.3">
      <c r="A27" s="96">
        <v>4130</v>
      </c>
      <c r="B27" s="97" t="s">
        <v>237</v>
      </c>
      <c r="C27" s="98">
        <f>SUM(C28:C29)</f>
        <v>1107902.03</v>
      </c>
      <c r="D27" s="99"/>
      <c r="E27" s="100"/>
    </row>
    <row r="28" spans="1:5" ht="20.25" x14ac:dyDescent="0.3">
      <c r="A28" s="101">
        <v>4131</v>
      </c>
      <c r="B28" s="102" t="s">
        <v>238</v>
      </c>
      <c r="C28" s="103">
        <v>1107902.03</v>
      </c>
      <c r="D28" s="99"/>
      <c r="E28" s="100"/>
    </row>
    <row r="29" spans="1:5" ht="60.75" x14ac:dyDescent="0.3">
      <c r="A29" s="101">
        <v>4132</v>
      </c>
      <c r="B29" s="104" t="s">
        <v>410</v>
      </c>
      <c r="C29" s="103">
        <v>0</v>
      </c>
      <c r="D29" s="99"/>
      <c r="E29" s="100"/>
    </row>
    <row r="30" spans="1:5" ht="20.25" x14ac:dyDescent="0.3">
      <c r="A30" s="96">
        <v>4140</v>
      </c>
      <c r="B30" s="97" t="s">
        <v>239</v>
      </c>
      <c r="C30" s="98">
        <f>SUM(C31:C35)</f>
        <v>18903960.850000001</v>
      </c>
      <c r="D30" s="99"/>
      <c r="E30" s="100"/>
    </row>
    <row r="31" spans="1:5" ht="20.25" x14ac:dyDescent="0.3">
      <c r="A31" s="101">
        <v>4141</v>
      </c>
      <c r="B31" s="102" t="s">
        <v>240</v>
      </c>
      <c r="C31" s="103">
        <v>1817483</v>
      </c>
      <c r="D31" s="99"/>
      <c r="E31" s="100"/>
    </row>
    <row r="32" spans="1:5" ht="20.25" x14ac:dyDescent="0.3">
      <c r="A32" s="101">
        <v>4143</v>
      </c>
      <c r="B32" s="102" t="s">
        <v>241</v>
      </c>
      <c r="C32" s="103">
        <v>17086477.850000001</v>
      </c>
      <c r="D32" s="99"/>
      <c r="E32" s="100"/>
    </row>
    <row r="33" spans="1:5" ht="20.25" x14ac:dyDescent="0.3">
      <c r="A33" s="101">
        <v>4144</v>
      </c>
      <c r="B33" s="102" t="s">
        <v>242</v>
      </c>
      <c r="C33" s="103">
        <v>0</v>
      </c>
      <c r="D33" s="99"/>
      <c r="E33" s="100"/>
    </row>
    <row r="34" spans="1:5" ht="60.75" x14ac:dyDescent="0.3">
      <c r="A34" s="101">
        <v>4145</v>
      </c>
      <c r="B34" s="104" t="s">
        <v>411</v>
      </c>
      <c r="C34" s="103">
        <v>0</v>
      </c>
      <c r="D34" s="99"/>
      <c r="E34" s="100"/>
    </row>
    <row r="35" spans="1:5" ht="20.25" x14ac:dyDescent="0.3">
      <c r="A35" s="101">
        <v>4149</v>
      </c>
      <c r="B35" s="102" t="s">
        <v>243</v>
      </c>
      <c r="C35" s="103">
        <v>0</v>
      </c>
      <c r="D35" s="99"/>
      <c r="E35" s="100"/>
    </row>
    <row r="36" spans="1:5" ht="20.25" x14ac:dyDescent="0.3">
      <c r="A36" s="96">
        <v>4150</v>
      </c>
      <c r="B36" s="97" t="s">
        <v>412</v>
      </c>
      <c r="C36" s="98">
        <f>SUM(C37:C38)</f>
        <v>3109958.53</v>
      </c>
      <c r="D36" s="99"/>
      <c r="E36" s="100"/>
    </row>
    <row r="37" spans="1:5" ht="20.25" x14ac:dyDescent="0.3">
      <c r="A37" s="101">
        <v>4151</v>
      </c>
      <c r="B37" s="102" t="s">
        <v>412</v>
      </c>
      <c r="C37" s="103">
        <v>3109958.53</v>
      </c>
      <c r="D37" s="99"/>
      <c r="E37" s="100"/>
    </row>
    <row r="38" spans="1:5" ht="60.75" x14ac:dyDescent="0.3">
      <c r="A38" s="101">
        <v>4154</v>
      </c>
      <c r="B38" s="104" t="s">
        <v>413</v>
      </c>
      <c r="C38" s="103">
        <v>0</v>
      </c>
      <c r="D38" s="99"/>
      <c r="E38" s="100"/>
    </row>
    <row r="39" spans="1:5" ht="20.25" x14ac:dyDescent="0.3">
      <c r="A39" s="96">
        <v>4160</v>
      </c>
      <c r="B39" s="97" t="s">
        <v>414</v>
      </c>
      <c r="C39" s="98">
        <f>SUM(C40:C47)</f>
        <v>2552282.7000000002</v>
      </c>
      <c r="D39" s="99"/>
      <c r="E39" s="100"/>
    </row>
    <row r="40" spans="1:5" ht="20.25" x14ac:dyDescent="0.3">
      <c r="A40" s="101">
        <v>4161</v>
      </c>
      <c r="B40" s="102" t="s">
        <v>244</v>
      </c>
      <c r="C40" s="103">
        <v>0</v>
      </c>
      <c r="D40" s="99"/>
      <c r="E40" s="100"/>
    </row>
    <row r="41" spans="1:5" ht="20.25" x14ac:dyDescent="0.3">
      <c r="A41" s="101">
        <v>4162</v>
      </c>
      <c r="B41" s="102" t="s">
        <v>245</v>
      </c>
      <c r="C41" s="103">
        <v>1406147.29</v>
      </c>
      <c r="D41" s="99"/>
      <c r="E41" s="100"/>
    </row>
    <row r="42" spans="1:5" ht="20.25" x14ac:dyDescent="0.3">
      <c r="A42" s="101">
        <v>4163</v>
      </c>
      <c r="B42" s="102" t="s">
        <v>246</v>
      </c>
      <c r="C42" s="103">
        <v>0</v>
      </c>
      <c r="D42" s="99"/>
      <c r="E42" s="100"/>
    </row>
    <row r="43" spans="1:5" ht="20.25" x14ac:dyDescent="0.3">
      <c r="A43" s="101">
        <v>4164</v>
      </c>
      <c r="B43" s="102" t="s">
        <v>247</v>
      </c>
      <c r="C43" s="103">
        <v>0</v>
      </c>
      <c r="D43" s="99"/>
      <c r="E43" s="100"/>
    </row>
    <row r="44" spans="1:5" ht="20.25" x14ac:dyDescent="0.3">
      <c r="A44" s="101">
        <v>4165</v>
      </c>
      <c r="B44" s="102" t="s">
        <v>248</v>
      </c>
      <c r="C44" s="103">
        <v>0</v>
      </c>
      <c r="D44" s="99"/>
      <c r="E44" s="100"/>
    </row>
    <row r="45" spans="1:5" ht="60.75" x14ac:dyDescent="0.3">
      <c r="A45" s="101">
        <v>4166</v>
      </c>
      <c r="B45" s="104" t="s">
        <v>415</v>
      </c>
      <c r="C45" s="103">
        <v>0</v>
      </c>
      <c r="D45" s="99"/>
      <c r="E45" s="100"/>
    </row>
    <row r="46" spans="1:5" ht="20.25" x14ac:dyDescent="0.3">
      <c r="A46" s="101">
        <v>4168</v>
      </c>
      <c r="B46" s="102" t="s">
        <v>249</v>
      </c>
      <c r="C46" s="103">
        <v>0</v>
      </c>
      <c r="D46" s="99"/>
      <c r="E46" s="100"/>
    </row>
    <row r="47" spans="1:5" ht="20.25" x14ac:dyDescent="0.3">
      <c r="A47" s="101">
        <v>4169</v>
      </c>
      <c r="B47" s="102" t="s">
        <v>250</v>
      </c>
      <c r="C47" s="103">
        <v>1146135.4099999999</v>
      </c>
      <c r="D47" s="99"/>
      <c r="E47" s="100"/>
    </row>
    <row r="48" spans="1:5" ht="20.25" x14ac:dyDescent="0.3">
      <c r="A48" s="96">
        <v>4170</v>
      </c>
      <c r="B48" s="97" t="s">
        <v>492</v>
      </c>
      <c r="C48" s="98">
        <f>SUM(C49:C56)</f>
        <v>0</v>
      </c>
      <c r="D48" s="99"/>
      <c r="E48" s="100"/>
    </row>
    <row r="49" spans="1:5" ht="20.25" x14ac:dyDescent="0.3">
      <c r="A49" s="101">
        <v>4171</v>
      </c>
      <c r="B49" s="102" t="s">
        <v>416</v>
      </c>
      <c r="C49" s="103">
        <v>0</v>
      </c>
      <c r="D49" s="99"/>
      <c r="E49" s="100"/>
    </row>
    <row r="50" spans="1:5" ht="20.25" x14ac:dyDescent="0.3">
      <c r="A50" s="101">
        <v>4172</v>
      </c>
      <c r="B50" s="102" t="s">
        <v>417</v>
      </c>
      <c r="C50" s="103">
        <v>0</v>
      </c>
      <c r="D50" s="99"/>
      <c r="E50" s="100"/>
    </row>
    <row r="51" spans="1:5" ht="60.75" x14ac:dyDescent="0.3">
      <c r="A51" s="101">
        <v>4173</v>
      </c>
      <c r="B51" s="104" t="s">
        <v>418</v>
      </c>
      <c r="C51" s="103">
        <v>0</v>
      </c>
      <c r="D51" s="99"/>
      <c r="E51" s="100"/>
    </row>
    <row r="52" spans="1:5" ht="60.75" x14ac:dyDescent="0.3">
      <c r="A52" s="101">
        <v>4174</v>
      </c>
      <c r="B52" s="104" t="s">
        <v>419</v>
      </c>
      <c r="C52" s="103">
        <v>0</v>
      </c>
      <c r="D52" s="99"/>
      <c r="E52" s="100"/>
    </row>
    <row r="53" spans="1:5" ht="60.75" x14ac:dyDescent="0.3">
      <c r="A53" s="101">
        <v>4175</v>
      </c>
      <c r="B53" s="104" t="s">
        <v>420</v>
      </c>
      <c r="C53" s="103">
        <v>0</v>
      </c>
      <c r="D53" s="99"/>
      <c r="E53" s="100"/>
    </row>
    <row r="54" spans="1:5" ht="60.75" x14ac:dyDescent="0.3">
      <c r="A54" s="101">
        <v>4176</v>
      </c>
      <c r="B54" s="104" t="s">
        <v>421</v>
      </c>
      <c r="C54" s="103">
        <v>0</v>
      </c>
      <c r="D54" s="99"/>
      <c r="E54" s="100"/>
    </row>
    <row r="55" spans="1:5" ht="60.75" x14ac:dyDescent="0.3">
      <c r="A55" s="101">
        <v>4177</v>
      </c>
      <c r="B55" s="104" t="s">
        <v>422</v>
      </c>
      <c r="C55" s="103">
        <v>0</v>
      </c>
      <c r="D55" s="99"/>
      <c r="E55" s="100"/>
    </row>
    <row r="56" spans="1:5" ht="60.75" x14ac:dyDescent="0.3">
      <c r="A56" s="101">
        <v>4178</v>
      </c>
      <c r="B56" s="104" t="s">
        <v>423</v>
      </c>
      <c r="C56" s="103">
        <v>0</v>
      </c>
      <c r="D56" s="99"/>
      <c r="E56" s="100"/>
    </row>
    <row r="57" spans="1:5" ht="101.25" x14ac:dyDescent="0.3">
      <c r="A57" s="96">
        <v>4200</v>
      </c>
      <c r="B57" s="105" t="s">
        <v>424</v>
      </c>
      <c r="C57" s="98">
        <f>+C58+C64</f>
        <v>199451982.46000001</v>
      </c>
      <c r="D57" s="99"/>
      <c r="E57" s="100"/>
    </row>
    <row r="58" spans="1:5" ht="60.75" x14ac:dyDescent="0.3">
      <c r="A58" s="96">
        <v>4210</v>
      </c>
      <c r="B58" s="105" t="s">
        <v>425</v>
      </c>
      <c r="C58" s="98">
        <f>SUM(C59:C63)</f>
        <v>191125228.53</v>
      </c>
      <c r="D58" s="99"/>
      <c r="E58" s="100"/>
    </row>
    <row r="59" spans="1:5" ht="20.25" x14ac:dyDescent="0.3">
      <c r="A59" s="101">
        <v>4211</v>
      </c>
      <c r="B59" s="102" t="s">
        <v>251</v>
      </c>
      <c r="C59" s="103">
        <v>123690022.23</v>
      </c>
      <c r="D59" s="99"/>
      <c r="E59" s="100"/>
    </row>
    <row r="60" spans="1:5" ht="20.25" x14ac:dyDescent="0.3">
      <c r="A60" s="101">
        <v>4212</v>
      </c>
      <c r="B60" s="102" t="s">
        <v>252</v>
      </c>
      <c r="C60" s="103">
        <v>65841621.490000002</v>
      </c>
      <c r="D60" s="99"/>
      <c r="E60" s="100"/>
    </row>
    <row r="61" spans="1:5" ht="20.25" x14ac:dyDescent="0.3">
      <c r="A61" s="101">
        <v>4213</v>
      </c>
      <c r="B61" s="102" t="s">
        <v>253</v>
      </c>
      <c r="C61" s="103">
        <v>0</v>
      </c>
      <c r="D61" s="99"/>
      <c r="E61" s="100"/>
    </row>
    <row r="62" spans="1:5" ht="20.25" x14ac:dyDescent="0.3">
      <c r="A62" s="101">
        <v>4214</v>
      </c>
      <c r="B62" s="102" t="s">
        <v>426</v>
      </c>
      <c r="C62" s="103">
        <v>1593584.81</v>
      </c>
      <c r="D62" s="99"/>
      <c r="E62" s="100"/>
    </row>
    <row r="63" spans="1:5" ht="20.25" x14ac:dyDescent="0.3">
      <c r="A63" s="101">
        <v>4215</v>
      </c>
      <c r="B63" s="102" t="s">
        <v>427</v>
      </c>
      <c r="C63" s="103">
        <v>0</v>
      </c>
      <c r="D63" s="99"/>
      <c r="E63" s="100"/>
    </row>
    <row r="64" spans="1:5" ht="20.25" x14ac:dyDescent="0.3">
      <c r="A64" s="96">
        <v>4220</v>
      </c>
      <c r="B64" s="97" t="s">
        <v>254</v>
      </c>
      <c r="C64" s="98">
        <f>SUM(C65:C68)</f>
        <v>8326753.9299999997</v>
      </c>
      <c r="D64" s="99"/>
      <c r="E64" s="100"/>
    </row>
    <row r="65" spans="1:5" ht="20.25" x14ac:dyDescent="0.3">
      <c r="A65" s="101">
        <v>4221</v>
      </c>
      <c r="B65" s="102" t="s">
        <v>255</v>
      </c>
      <c r="C65" s="103">
        <v>8326753.9299999997</v>
      </c>
      <c r="D65" s="99"/>
      <c r="E65" s="100"/>
    </row>
    <row r="66" spans="1:5" ht="20.25" x14ac:dyDescent="0.3">
      <c r="A66" s="101">
        <v>4223</v>
      </c>
      <c r="B66" s="102" t="s">
        <v>256</v>
      </c>
      <c r="C66" s="103">
        <v>0</v>
      </c>
      <c r="D66" s="99"/>
      <c r="E66" s="100"/>
    </row>
    <row r="67" spans="1:5" ht="20.25" x14ac:dyDescent="0.3">
      <c r="A67" s="101">
        <v>4225</v>
      </c>
      <c r="B67" s="102" t="s">
        <v>258</v>
      </c>
      <c r="C67" s="103">
        <v>0</v>
      </c>
      <c r="D67" s="99"/>
      <c r="E67" s="100"/>
    </row>
    <row r="68" spans="1:5" ht="20.25" x14ac:dyDescent="0.3">
      <c r="A68" s="101">
        <v>4227</v>
      </c>
      <c r="B68" s="102" t="s">
        <v>428</v>
      </c>
      <c r="C68" s="103">
        <v>0</v>
      </c>
      <c r="D68" s="99"/>
      <c r="E68" s="100"/>
    </row>
    <row r="69" spans="1:5" ht="20.25" x14ac:dyDescent="0.3">
      <c r="A69" s="106">
        <v>4300</v>
      </c>
      <c r="B69" s="97" t="s">
        <v>259</v>
      </c>
      <c r="C69" s="98">
        <f>C70+C73+C79+C81+C83</f>
        <v>0</v>
      </c>
      <c r="D69" s="102"/>
      <c r="E69" s="102"/>
    </row>
    <row r="70" spans="1:5" ht="20.25" x14ac:dyDescent="0.3">
      <c r="A70" s="106">
        <v>4310</v>
      </c>
      <c r="B70" s="97" t="s">
        <v>260</v>
      </c>
      <c r="C70" s="98">
        <f>SUM(C71:C72)</f>
        <v>0</v>
      </c>
      <c r="D70" s="102"/>
      <c r="E70" s="102"/>
    </row>
    <row r="71" spans="1:5" ht="20.25" x14ac:dyDescent="0.3">
      <c r="A71" s="107">
        <v>4311</v>
      </c>
      <c r="B71" s="102" t="s">
        <v>429</v>
      </c>
      <c r="C71" s="103">
        <v>0</v>
      </c>
      <c r="D71" s="102"/>
      <c r="E71" s="102"/>
    </row>
    <row r="72" spans="1:5" ht="20.25" x14ac:dyDescent="0.3">
      <c r="A72" s="107">
        <v>4319</v>
      </c>
      <c r="B72" s="102" t="s">
        <v>261</v>
      </c>
      <c r="C72" s="103">
        <v>0</v>
      </c>
      <c r="D72" s="102"/>
      <c r="E72" s="102"/>
    </row>
    <row r="73" spans="1:5" ht="20.25" x14ac:dyDescent="0.3">
      <c r="A73" s="106">
        <v>4320</v>
      </c>
      <c r="B73" s="97" t="s">
        <v>262</v>
      </c>
      <c r="C73" s="98">
        <f>SUM(C74:C78)</f>
        <v>0</v>
      </c>
      <c r="D73" s="102"/>
      <c r="E73" s="102"/>
    </row>
    <row r="74" spans="1:5" ht="20.25" x14ac:dyDescent="0.3">
      <c r="A74" s="107">
        <v>4321</v>
      </c>
      <c r="B74" s="102" t="s">
        <v>263</v>
      </c>
      <c r="C74" s="103">
        <v>0</v>
      </c>
      <c r="D74" s="102"/>
      <c r="E74" s="102"/>
    </row>
    <row r="75" spans="1:5" ht="20.25" x14ac:dyDescent="0.3">
      <c r="A75" s="107">
        <v>4322</v>
      </c>
      <c r="B75" s="102" t="s">
        <v>264</v>
      </c>
      <c r="C75" s="103">
        <v>0</v>
      </c>
      <c r="D75" s="102"/>
      <c r="E75" s="102"/>
    </row>
    <row r="76" spans="1:5" ht="20.25" x14ac:dyDescent="0.3">
      <c r="A76" s="107">
        <v>4323</v>
      </c>
      <c r="B76" s="102" t="s">
        <v>265</v>
      </c>
      <c r="C76" s="103">
        <v>0</v>
      </c>
      <c r="D76" s="102"/>
      <c r="E76" s="102"/>
    </row>
    <row r="77" spans="1:5" ht="20.25" x14ac:dyDescent="0.3">
      <c r="A77" s="107">
        <v>4324</v>
      </c>
      <c r="B77" s="102" t="s">
        <v>266</v>
      </c>
      <c r="C77" s="103">
        <v>0</v>
      </c>
      <c r="D77" s="102"/>
      <c r="E77" s="102"/>
    </row>
    <row r="78" spans="1:5" ht="20.25" x14ac:dyDescent="0.3">
      <c r="A78" s="107">
        <v>4325</v>
      </c>
      <c r="B78" s="102" t="s">
        <v>267</v>
      </c>
      <c r="C78" s="103">
        <v>0</v>
      </c>
      <c r="D78" s="102"/>
      <c r="E78" s="102"/>
    </row>
    <row r="79" spans="1:5" ht="20.25" x14ac:dyDescent="0.3">
      <c r="A79" s="106">
        <v>4330</v>
      </c>
      <c r="B79" s="97" t="s">
        <v>268</v>
      </c>
      <c r="C79" s="98">
        <f>SUM(C80)</f>
        <v>0</v>
      </c>
      <c r="D79" s="102"/>
      <c r="E79" s="102"/>
    </row>
    <row r="80" spans="1:5" ht="20.25" x14ac:dyDescent="0.3">
      <c r="A80" s="107">
        <v>4331</v>
      </c>
      <c r="B80" s="102" t="s">
        <v>268</v>
      </c>
      <c r="C80" s="103">
        <v>0</v>
      </c>
      <c r="D80" s="102"/>
      <c r="E80" s="102"/>
    </row>
    <row r="81" spans="1:5" ht="20.25" x14ac:dyDescent="0.3">
      <c r="A81" s="106">
        <v>4340</v>
      </c>
      <c r="B81" s="97" t="s">
        <v>269</v>
      </c>
      <c r="C81" s="98">
        <f>SUM(C82)</f>
        <v>0</v>
      </c>
      <c r="D81" s="102"/>
      <c r="E81" s="102"/>
    </row>
    <row r="82" spans="1:5" ht="20.25" x14ac:dyDescent="0.3">
      <c r="A82" s="107">
        <v>4341</v>
      </c>
      <c r="B82" s="102" t="s">
        <v>269</v>
      </c>
      <c r="C82" s="103">
        <v>0</v>
      </c>
      <c r="D82" s="102"/>
      <c r="E82" s="102"/>
    </row>
    <row r="83" spans="1:5" ht="20.25" x14ac:dyDescent="0.3">
      <c r="A83" s="106">
        <v>4390</v>
      </c>
      <c r="B83" s="97" t="s">
        <v>270</v>
      </c>
      <c r="C83" s="98">
        <f>SUM(C84:C90)</f>
        <v>0</v>
      </c>
      <c r="D83" s="102"/>
      <c r="E83" s="102"/>
    </row>
    <row r="84" spans="1:5" ht="20.25" x14ac:dyDescent="0.3">
      <c r="A84" s="107">
        <v>4392</v>
      </c>
      <c r="B84" s="102" t="s">
        <v>271</v>
      </c>
      <c r="C84" s="103">
        <v>0</v>
      </c>
      <c r="D84" s="102"/>
      <c r="E84" s="102"/>
    </row>
    <row r="85" spans="1:5" ht="20.25" x14ac:dyDescent="0.3">
      <c r="A85" s="107">
        <v>4393</v>
      </c>
      <c r="B85" s="102" t="s">
        <v>430</v>
      </c>
      <c r="C85" s="103">
        <v>0</v>
      </c>
      <c r="D85" s="102"/>
      <c r="E85" s="102"/>
    </row>
    <row r="86" spans="1:5" ht="20.25" x14ac:dyDescent="0.3">
      <c r="A86" s="107">
        <v>4394</v>
      </c>
      <c r="B86" s="102" t="s">
        <v>272</v>
      </c>
      <c r="C86" s="103">
        <v>0</v>
      </c>
      <c r="D86" s="102"/>
      <c r="E86" s="102"/>
    </row>
    <row r="87" spans="1:5" ht="20.25" x14ac:dyDescent="0.3">
      <c r="A87" s="107">
        <v>4395</v>
      </c>
      <c r="B87" s="102" t="s">
        <v>273</v>
      </c>
      <c r="C87" s="103">
        <v>0</v>
      </c>
      <c r="D87" s="102"/>
      <c r="E87" s="102"/>
    </row>
    <row r="88" spans="1:5" ht="20.25" x14ac:dyDescent="0.3">
      <c r="A88" s="107">
        <v>4396</v>
      </c>
      <c r="B88" s="102" t="s">
        <v>274</v>
      </c>
      <c r="C88" s="103">
        <v>0</v>
      </c>
      <c r="D88" s="102"/>
      <c r="E88" s="102"/>
    </row>
    <row r="89" spans="1:5" ht="20.25" x14ac:dyDescent="0.3">
      <c r="A89" s="107">
        <v>4397</v>
      </c>
      <c r="B89" s="102" t="s">
        <v>431</v>
      </c>
      <c r="C89" s="103">
        <v>0</v>
      </c>
      <c r="D89" s="102"/>
      <c r="E89" s="102"/>
    </row>
    <row r="90" spans="1:5" ht="20.25" x14ac:dyDescent="0.3">
      <c r="A90" s="107">
        <v>4399</v>
      </c>
      <c r="B90" s="102" t="s">
        <v>270</v>
      </c>
      <c r="C90" s="103">
        <v>0</v>
      </c>
      <c r="D90" s="102"/>
      <c r="E90" s="102"/>
    </row>
    <row r="91" spans="1:5" ht="20.25" x14ac:dyDescent="0.3">
      <c r="A91" s="100"/>
      <c r="B91" s="100"/>
      <c r="C91" s="108"/>
      <c r="D91" s="100"/>
      <c r="E91" s="100"/>
    </row>
    <row r="92" spans="1:5" ht="20.25" x14ac:dyDescent="0.3">
      <c r="A92" s="92" t="s">
        <v>551</v>
      </c>
      <c r="B92" s="92"/>
      <c r="C92" s="92"/>
      <c r="D92" s="92"/>
      <c r="E92" s="92"/>
    </row>
    <row r="93" spans="1:5" ht="20.25" x14ac:dyDescent="0.3">
      <c r="A93" s="93" t="s">
        <v>86</v>
      </c>
      <c r="B93" s="93" t="s">
        <v>83</v>
      </c>
      <c r="C93" s="93" t="s">
        <v>84</v>
      </c>
      <c r="D93" s="93" t="s">
        <v>275</v>
      </c>
      <c r="E93" s="93" t="s">
        <v>590</v>
      </c>
    </row>
    <row r="94" spans="1:5" ht="20.25" x14ac:dyDescent="0.3">
      <c r="A94" s="106">
        <v>5000</v>
      </c>
      <c r="B94" s="97" t="s">
        <v>276</v>
      </c>
      <c r="C94" s="98">
        <f>C95+C123+C156+C166+C181+C210</f>
        <v>152752212.19</v>
      </c>
      <c r="D94" s="109">
        <v>1</v>
      </c>
      <c r="E94" s="102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ht="20.25" x14ac:dyDescent="0.3">
      <c r="A95" s="106">
        <v>5100</v>
      </c>
      <c r="B95" s="97" t="s">
        <v>277</v>
      </c>
      <c r="C95" s="98">
        <f>C96+C103+C113</f>
        <v>120714811.59999999</v>
      </c>
      <c r="D95" s="109">
        <f>C95/$C$94</f>
        <v>0.79026555405855292</v>
      </c>
      <c r="E95" s="102"/>
    </row>
    <row r="96" spans="1:5" ht="20.25" x14ac:dyDescent="0.3">
      <c r="A96" s="106">
        <v>5110</v>
      </c>
      <c r="B96" s="97" t="s">
        <v>278</v>
      </c>
      <c r="C96" s="98">
        <f>SUM(C97:C102)</f>
        <v>78082090.75999999</v>
      </c>
      <c r="D96" s="109">
        <f t="shared" ref="D96:D159" si="0">C96/$C$94</f>
        <v>0.51116831396770879</v>
      </c>
      <c r="E96" s="102"/>
    </row>
    <row r="97" spans="1:5" ht="20.25" x14ac:dyDescent="0.3">
      <c r="A97" s="107">
        <v>5111</v>
      </c>
      <c r="B97" s="102" t="s">
        <v>279</v>
      </c>
      <c r="C97" s="103">
        <v>68098280.569999993</v>
      </c>
      <c r="D97" s="110">
        <f t="shared" si="0"/>
        <v>0.44580880102277226</v>
      </c>
      <c r="E97" s="102"/>
    </row>
    <row r="98" spans="1:5" ht="20.25" x14ac:dyDescent="0.3">
      <c r="A98" s="107">
        <v>5112</v>
      </c>
      <c r="B98" s="102" t="s">
        <v>280</v>
      </c>
      <c r="C98" s="103">
        <v>456982.2</v>
      </c>
      <c r="D98" s="110">
        <f t="shared" si="0"/>
        <v>2.9916568372285518E-3</v>
      </c>
      <c r="E98" s="102"/>
    </row>
    <row r="99" spans="1:5" ht="20.25" x14ac:dyDescent="0.3">
      <c r="A99" s="107">
        <v>5113</v>
      </c>
      <c r="B99" s="102" t="s">
        <v>281</v>
      </c>
      <c r="C99" s="103">
        <v>2187346.71</v>
      </c>
      <c r="D99" s="110">
        <f t="shared" si="0"/>
        <v>1.4319574680066045E-2</v>
      </c>
      <c r="E99" s="102"/>
    </row>
    <row r="100" spans="1:5" ht="20.25" x14ac:dyDescent="0.3">
      <c r="A100" s="107">
        <v>5114</v>
      </c>
      <c r="B100" s="102" t="s">
        <v>282</v>
      </c>
      <c r="C100" s="103">
        <v>0</v>
      </c>
      <c r="D100" s="110">
        <f t="shared" si="0"/>
        <v>0</v>
      </c>
      <c r="E100" s="102"/>
    </row>
    <row r="101" spans="1:5" ht="20.25" x14ac:dyDescent="0.3">
      <c r="A101" s="107">
        <v>5115</v>
      </c>
      <c r="B101" s="102" t="s">
        <v>283</v>
      </c>
      <c r="C101" s="103">
        <v>7339481.2800000003</v>
      </c>
      <c r="D101" s="110">
        <f t="shared" si="0"/>
        <v>4.8048281427641955E-2</v>
      </c>
      <c r="E101" s="102"/>
    </row>
    <row r="102" spans="1:5" ht="20.25" x14ac:dyDescent="0.3">
      <c r="A102" s="107">
        <v>5116</v>
      </c>
      <c r="B102" s="102" t="s">
        <v>284</v>
      </c>
      <c r="C102" s="103">
        <v>0</v>
      </c>
      <c r="D102" s="110">
        <f t="shared" si="0"/>
        <v>0</v>
      </c>
      <c r="E102" s="102"/>
    </row>
    <row r="103" spans="1:5" ht="20.25" x14ac:dyDescent="0.3">
      <c r="A103" s="106">
        <v>5120</v>
      </c>
      <c r="B103" s="97" t="s">
        <v>285</v>
      </c>
      <c r="C103" s="98">
        <f>SUM(C104:C112)</f>
        <v>13529936.539999999</v>
      </c>
      <c r="D103" s="109">
        <f t="shared" si="0"/>
        <v>8.8574406524279087E-2</v>
      </c>
      <c r="E103" s="102"/>
    </row>
    <row r="104" spans="1:5" ht="20.25" x14ac:dyDescent="0.3">
      <c r="A104" s="107">
        <v>5121</v>
      </c>
      <c r="B104" s="102" t="s">
        <v>286</v>
      </c>
      <c r="C104" s="103">
        <v>836122.07</v>
      </c>
      <c r="D104" s="110">
        <f t="shared" si="0"/>
        <v>5.4737149663010715E-3</v>
      </c>
      <c r="E104" s="102"/>
    </row>
    <row r="105" spans="1:5" ht="20.25" x14ac:dyDescent="0.3">
      <c r="A105" s="107">
        <v>5122</v>
      </c>
      <c r="B105" s="102" t="s">
        <v>287</v>
      </c>
      <c r="C105" s="103">
        <v>329113.34999999998</v>
      </c>
      <c r="D105" s="110">
        <f t="shared" si="0"/>
        <v>2.1545570128348396E-3</v>
      </c>
      <c r="E105" s="102"/>
    </row>
    <row r="106" spans="1:5" ht="20.25" x14ac:dyDescent="0.3">
      <c r="A106" s="107">
        <v>5123</v>
      </c>
      <c r="B106" s="102" t="s">
        <v>288</v>
      </c>
      <c r="C106" s="103">
        <v>0</v>
      </c>
      <c r="D106" s="110">
        <f t="shared" si="0"/>
        <v>0</v>
      </c>
      <c r="E106" s="102"/>
    </row>
    <row r="107" spans="1:5" ht="20.25" x14ac:dyDescent="0.3">
      <c r="A107" s="107">
        <v>5124</v>
      </c>
      <c r="B107" s="102" t="s">
        <v>289</v>
      </c>
      <c r="C107" s="103">
        <v>3104267.03</v>
      </c>
      <c r="D107" s="110">
        <f t="shared" si="0"/>
        <v>2.0322239432701467E-2</v>
      </c>
      <c r="E107" s="102"/>
    </row>
    <row r="108" spans="1:5" ht="20.25" x14ac:dyDescent="0.3">
      <c r="A108" s="107">
        <v>5125</v>
      </c>
      <c r="B108" s="102" t="s">
        <v>290</v>
      </c>
      <c r="C108" s="103">
        <v>364115.71</v>
      </c>
      <c r="D108" s="110">
        <f t="shared" si="0"/>
        <v>2.3837017139044553E-3</v>
      </c>
      <c r="E108" s="102"/>
    </row>
    <row r="109" spans="1:5" ht="20.25" x14ac:dyDescent="0.3">
      <c r="A109" s="107">
        <v>5126</v>
      </c>
      <c r="B109" s="102" t="s">
        <v>291</v>
      </c>
      <c r="C109" s="103">
        <v>7302540.0300000003</v>
      </c>
      <c r="D109" s="110">
        <f t="shared" si="0"/>
        <v>4.7806443686175724E-2</v>
      </c>
      <c r="E109" s="102"/>
    </row>
    <row r="110" spans="1:5" ht="20.25" x14ac:dyDescent="0.3">
      <c r="A110" s="107">
        <v>5127</v>
      </c>
      <c r="B110" s="102" t="s">
        <v>292</v>
      </c>
      <c r="C110" s="103">
        <v>386927.48</v>
      </c>
      <c r="D110" s="110">
        <f t="shared" si="0"/>
        <v>2.5330401075875902E-3</v>
      </c>
      <c r="E110" s="102"/>
    </row>
    <row r="111" spans="1:5" ht="20.25" x14ac:dyDescent="0.3">
      <c r="A111" s="107">
        <v>5128</v>
      </c>
      <c r="B111" s="102" t="s">
        <v>293</v>
      </c>
      <c r="C111" s="103">
        <v>48256</v>
      </c>
      <c r="D111" s="110">
        <f t="shared" si="0"/>
        <v>3.1591031847039337E-4</v>
      </c>
      <c r="E111" s="102"/>
    </row>
    <row r="112" spans="1:5" ht="20.25" x14ac:dyDescent="0.3">
      <c r="A112" s="107">
        <v>5129</v>
      </c>
      <c r="B112" s="102" t="s">
        <v>294</v>
      </c>
      <c r="C112" s="103">
        <v>1158594.8700000001</v>
      </c>
      <c r="D112" s="110">
        <f t="shared" si="0"/>
        <v>7.5847992863035483E-3</v>
      </c>
      <c r="E112" s="102"/>
    </row>
    <row r="113" spans="1:5" ht="20.25" x14ac:dyDescent="0.3">
      <c r="A113" s="106">
        <v>5130</v>
      </c>
      <c r="B113" s="97" t="s">
        <v>295</v>
      </c>
      <c r="C113" s="98">
        <f>SUM(C114:C122)</f>
        <v>29102784.300000004</v>
      </c>
      <c r="D113" s="109">
        <f t="shared" si="0"/>
        <v>0.19052283356656508</v>
      </c>
      <c r="E113" s="102"/>
    </row>
    <row r="114" spans="1:5" ht="20.25" x14ac:dyDescent="0.3">
      <c r="A114" s="107">
        <v>5131</v>
      </c>
      <c r="B114" s="102" t="s">
        <v>296</v>
      </c>
      <c r="C114" s="103">
        <v>9808940.0600000005</v>
      </c>
      <c r="D114" s="110">
        <f t="shared" si="0"/>
        <v>6.4214716889331877E-2</v>
      </c>
      <c r="E114" s="102"/>
    </row>
    <row r="115" spans="1:5" ht="20.25" x14ac:dyDescent="0.3">
      <c r="A115" s="107">
        <v>5132</v>
      </c>
      <c r="B115" s="102" t="s">
        <v>297</v>
      </c>
      <c r="C115" s="103">
        <v>516621.07</v>
      </c>
      <c r="D115" s="110">
        <f t="shared" si="0"/>
        <v>3.3820856836914658E-3</v>
      </c>
      <c r="E115" s="102"/>
    </row>
    <row r="116" spans="1:5" ht="20.25" x14ac:dyDescent="0.3">
      <c r="A116" s="107">
        <v>5133</v>
      </c>
      <c r="B116" s="102" t="s">
        <v>298</v>
      </c>
      <c r="C116" s="103">
        <v>510347.3</v>
      </c>
      <c r="D116" s="110">
        <f t="shared" si="0"/>
        <v>3.3410141344807978E-3</v>
      </c>
      <c r="E116" s="102"/>
    </row>
    <row r="117" spans="1:5" ht="20.25" x14ac:dyDescent="0.3">
      <c r="A117" s="107">
        <v>5134</v>
      </c>
      <c r="B117" s="102" t="s">
        <v>299</v>
      </c>
      <c r="C117" s="103">
        <v>1891934.1</v>
      </c>
      <c r="D117" s="110">
        <f t="shared" si="0"/>
        <v>1.2385641247844767E-2</v>
      </c>
      <c r="E117" s="102"/>
    </row>
    <row r="118" spans="1:5" ht="20.25" x14ac:dyDescent="0.3">
      <c r="A118" s="107">
        <v>5135</v>
      </c>
      <c r="B118" s="102" t="s">
        <v>300</v>
      </c>
      <c r="C118" s="103">
        <v>2375899.04</v>
      </c>
      <c r="D118" s="110">
        <f t="shared" si="0"/>
        <v>1.5553941942554331E-2</v>
      </c>
      <c r="E118" s="102"/>
    </row>
    <row r="119" spans="1:5" ht="20.25" x14ac:dyDescent="0.3">
      <c r="A119" s="107">
        <v>5136</v>
      </c>
      <c r="B119" s="102" t="s">
        <v>301</v>
      </c>
      <c r="C119" s="103">
        <v>407180.18</v>
      </c>
      <c r="D119" s="110">
        <f t="shared" si="0"/>
        <v>2.6656254214736425E-3</v>
      </c>
      <c r="E119" s="102"/>
    </row>
    <row r="120" spans="1:5" ht="20.25" x14ac:dyDescent="0.3">
      <c r="A120" s="107">
        <v>5137</v>
      </c>
      <c r="B120" s="102" t="s">
        <v>302</v>
      </c>
      <c r="C120" s="103">
        <v>65762.64</v>
      </c>
      <c r="D120" s="110">
        <f t="shared" si="0"/>
        <v>4.3051841316839003E-4</v>
      </c>
      <c r="E120" s="102"/>
    </row>
    <row r="121" spans="1:5" ht="20.25" x14ac:dyDescent="0.3">
      <c r="A121" s="107">
        <v>5138</v>
      </c>
      <c r="B121" s="102" t="s">
        <v>303</v>
      </c>
      <c r="C121" s="103">
        <v>9024109.9900000002</v>
      </c>
      <c r="D121" s="110">
        <f t="shared" si="0"/>
        <v>5.9076787567406294E-2</v>
      </c>
      <c r="E121" s="102"/>
    </row>
    <row r="122" spans="1:5" ht="20.25" x14ac:dyDescent="0.3">
      <c r="A122" s="107">
        <v>5139</v>
      </c>
      <c r="B122" s="102" t="s">
        <v>304</v>
      </c>
      <c r="C122" s="103">
        <v>4501989.92</v>
      </c>
      <c r="D122" s="110">
        <f t="shared" si="0"/>
        <v>2.9472502266613493E-2</v>
      </c>
      <c r="E122" s="102"/>
    </row>
    <row r="123" spans="1:5" ht="20.25" x14ac:dyDescent="0.3">
      <c r="A123" s="106">
        <v>5200</v>
      </c>
      <c r="B123" s="97" t="s">
        <v>305</v>
      </c>
      <c r="C123" s="98">
        <f>C124+C127+C130+C133+C138+C142+C145+C147+C153</f>
        <v>25896869.539999999</v>
      </c>
      <c r="D123" s="109">
        <f t="shared" si="0"/>
        <v>0.16953515218351353</v>
      </c>
      <c r="E123" s="102"/>
    </row>
    <row r="124" spans="1:5" ht="20.25" x14ac:dyDescent="0.3">
      <c r="A124" s="106">
        <v>5210</v>
      </c>
      <c r="B124" s="97" t="s">
        <v>306</v>
      </c>
      <c r="C124" s="98">
        <f>SUM(C125:C126)</f>
        <v>15108920.439999999</v>
      </c>
      <c r="D124" s="109">
        <f t="shared" si="0"/>
        <v>9.8911303629481001E-2</v>
      </c>
      <c r="E124" s="102"/>
    </row>
    <row r="125" spans="1:5" ht="20.25" x14ac:dyDescent="0.3">
      <c r="A125" s="107">
        <v>5211</v>
      </c>
      <c r="B125" s="102" t="s">
        <v>307</v>
      </c>
      <c r="C125" s="103">
        <v>0</v>
      </c>
      <c r="D125" s="110">
        <f t="shared" si="0"/>
        <v>0</v>
      </c>
      <c r="E125" s="102"/>
    </row>
    <row r="126" spans="1:5" ht="20.25" x14ac:dyDescent="0.3">
      <c r="A126" s="107">
        <v>5212</v>
      </c>
      <c r="B126" s="102" t="s">
        <v>308</v>
      </c>
      <c r="C126" s="103">
        <v>15108920.439999999</v>
      </c>
      <c r="D126" s="110">
        <f t="shared" si="0"/>
        <v>9.8911303629481001E-2</v>
      </c>
      <c r="E126" s="102"/>
    </row>
    <row r="127" spans="1:5" ht="20.25" x14ac:dyDescent="0.3">
      <c r="A127" s="106">
        <v>5220</v>
      </c>
      <c r="B127" s="97" t="s">
        <v>309</v>
      </c>
      <c r="C127" s="98">
        <f>SUM(C128:C129)</f>
        <v>0</v>
      </c>
      <c r="D127" s="109">
        <f t="shared" si="0"/>
        <v>0</v>
      </c>
      <c r="E127" s="102"/>
    </row>
    <row r="128" spans="1:5" ht="20.25" x14ac:dyDescent="0.3">
      <c r="A128" s="107">
        <v>5221</v>
      </c>
      <c r="B128" s="102" t="s">
        <v>310</v>
      </c>
      <c r="C128" s="103">
        <v>0</v>
      </c>
      <c r="D128" s="110">
        <f t="shared" si="0"/>
        <v>0</v>
      </c>
      <c r="E128" s="102"/>
    </row>
    <row r="129" spans="1:5" ht="20.25" x14ac:dyDescent="0.3">
      <c r="A129" s="107">
        <v>5222</v>
      </c>
      <c r="B129" s="102" t="s">
        <v>311</v>
      </c>
      <c r="C129" s="103">
        <v>0</v>
      </c>
      <c r="D129" s="110">
        <f t="shared" si="0"/>
        <v>0</v>
      </c>
      <c r="E129" s="102"/>
    </row>
    <row r="130" spans="1:5" ht="20.25" x14ac:dyDescent="0.3">
      <c r="A130" s="106">
        <v>5230</v>
      </c>
      <c r="B130" s="97" t="s">
        <v>256</v>
      </c>
      <c r="C130" s="98">
        <f>SUM(C131:C132)</f>
        <v>0</v>
      </c>
      <c r="D130" s="109">
        <f t="shared" si="0"/>
        <v>0</v>
      </c>
      <c r="E130" s="102"/>
    </row>
    <row r="131" spans="1:5" ht="20.25" x14ac:dyDescent="0.3">
      <c r="A131" s="107">
        <v>5231</v>
      </c>
      <c r="B131" s="102" t="s">
        <v>312</v>
      </c>
      <c r="C131" s="103">
        <v>0</v>
      </c>
      <c r="D131" s="110">
        <f t="shared" si="0"/>
        <v>0</v>
      </c>
      <c r="E131" s="102"/>
    </row>
    <row r="132" spans="1:5" ht="20.25" x14ac:dyDescent="0.3">
      <c r="A132" s="107">
        <v>5232</v>
      </c>
      <c r="B132" s="102" t="s">
        <v>313</v>
      </c>
      <c r="C132" s="103">
        <v>0</v>
      </c>
      <c r="D132" s="110">
        <f t="shared" si="0"/>
        <v>0</v>
      </c>
      <c r="E132" s="102"/>
    </row>
    <row r="133" spans="1:5" ht="20.25" x14ac:dyDescent="0.3">
      <c r="A133" s="106">
        <v>5240</v>
      </c>
      <c r="B133" s="97" t="s">
        <v>257</v>
      </c>
      <c r="C133" s="98">
        <f>SUM(C134:C137)</f>
        <v>6436045.9500000002</v>
      </c>
      <c r="D133" s="109">
        <f t="shared" si="0"/>
        <v>4.213389683675782E-2</v>
      </c>
      <c r="E133" s="102"/>
    </row>
    <row r="134" spans="1:5" ht="20.25" x14ac:dyDescent="0.3">
      <c r="A134" s="107">
        <v>5241</v>
      </c>
      <c r="B134" s="102" t="s">
        <v>314</v>
      </c>
      <c r="C134" s="103">
        <v>4270751.8</v>
      </c>
      <c r="D134" s="110">
        <f t="shared" si="0"/>
        <v>2.7958690344123127E-2</v>
      </c>
      <c r="E134" s="102"/>
    </row>
    <row r="135" spans="1:5" ht="20.25" x14ac:dyDescent="0.3">
      <c r="A135" s="107">
        <v>5242</v>
      </c>
      <c r="B135" s="102" t="s">
        <v>315</v>
      </c>
      <c r="C135" s="103">
        <v>1378602</v>
      </c>
      <c r="D135" s="110">
        <f t="shared" si="0"/>
        <v>9.0250869708206477E-3</v>
      </c>
      <c r="E135" s="102"/>
    </row>
    <row r="136" spans="1:5" ht="20.25" x14ac:dyDescent="0.3">
      <c r="A136" s="107">
        <v>5243</v>
      </c>
      <c r="B136" s="102" t="s">
        <v>316</v>
      </c>
      <c r="C136" s="103">
        <v>729329.15</v>
      </c>
      <c r="D136" s="110">
        <f t="shared" si="0"/>
        <v>4.774589772178409E-3</v>
      </c>
      <c r="E136" s="102"/>
    </row>
    <row r="137" spans="1:5" ht="20.25" x14ac:dyDescent="0.3">
      <c r="A137" s="107">
        <v>5244</v>
      </c>
      <c r="B137" s="102" t="s">
        <v>317</v>
      </c>
      <c r="C137" s="103">
        <v>57363</v>
      </c>
      <c r="D137" s="110">
        <f t="shared" si="0"/>
        <v>3.7552974963563437E-4</v>
      </c>
      <c r="E137" s="102"/>
    </row>
    <row r="138" spans="1:5" ht="20.25" x14ac:dyDescent="0.3">
      <c r="A138" s="106">
        <v>5250</v>
      </c>
      <c r="B138" s="97" t="s">
        <v>258</v>
      </c>
      <c r="C138" s="98">
        <f>SUM(C139:C141)</f>
        <v>4351903.1500000004</v>
      </c>
      <c r="D138" s="109">
        <f t="shared" si="0"/>
        <v>2.8489951717274704E-2</v>
      </c>
      <c r="E138" s="102"/>
    </row>
    <row r="139" spans="1:5" ht="20.25" x14ac:dyDescent="0.3">
      <c r="A139" s="107">
        <v>5251</v>
      </c>
      <c r="B139" s="102" t="s">
        <v>318</v>
      </c>
      <c r="C139" s="103">
        <v>0</v>
      </c>
      <c r="D139" s="110">
        <f t="shared" si="0"/>
        <v>0</v>
      </c>
      <c r="E139" s="102"/>
    </row>
    <row r="140" spans="1:5" ht="20.25" x14ac:dyDescent="0.3">
      <c r="A140" s="107">
        <v>5252</v>
      </c>
      <c r="B140" s="102" t="s">
        <v>319</v>
      </c>
      <c r="C140" s="103">
        <v>4351903.1500000004</v>
      </c>
      <c r="D140" s="110">
        <f t="shared" si="0"/>
        <v>2.8489951717274704E-2</v>
      </c>
      <c r="E140" s="102"/>
    </row>
    <row r="141" spans="1:5" ht="20.25" x14ac:dyDescent="0.3">
      <c r="A141" s="107">
        <v>5259</v>
      </c>
      <c r="B141" s="102" t="s">
        <v>320</v>
      </c>
      <c r="C141" s="103">
        <v>0</v>
      </c>
      <c r="D141" s="110">
        <f t="shared" si="0"/>
        <v>0</v>
      </c>
      <c r="E141" s="102"/>
    </row>
    <row r="142" spans="1:5" ht="20.25" x14ac:dyDescent="0.3">
      <c r="A142" s="106">
        <v>5260</v>
      </c>
      <c r="B142" s="97" t="s">
        <v>321</v>
      </c>
      <c r="C142" s="98">
        <f>SUM(C143:C144)</f>
        <v>0</v>
      </c>
      <c r="D142" s="109">
        <f t="shared" si="0"/>
        <v>0</v>
      </c>
      <c r="E142" s="102"/>
    </row>
    <row r="143" spans="1:5" ht="20.25" x14ac:dyDescent="0.3">
      <c r="A143" s="107">
        <v>5261</v>
      </c>
      <c r="B143" s="102" t="s">
        <v>322</v>
      </c>
      <c r="C143" s="103">
        <v>0</v>
      </c>
      <c r="D143" s="110">
        <f t="shared" si="0"/>
        <v>0</v>
      </c>
      <c r="E143" s="102"/>
    </row>
    <row r="144" spans="1:5" ht="20.25" x14ac:dyDescent="0.3">
      <c r="A144" s="107">
        <v>5262</v>
      </c>
      <c r="B144" s="102" t="s">
        <v>323</v>
      </c>
      <c r="C144" s="103">
        <v>0</v>
      </c>
      <c r="D144" s="110">
        <f t="shared" si="0"/>
        <v>0</v>
      </c>
      <c r="E144" s="102"/>
    </row>
    <row r="145" spans="1:5" ht="20.25" x14ac:dyDescent="0.3">
      <c r="A145" s="106">
        <v>5270</v>
      </c>
      <c r="B145" s="97" t="s">
        <v>324</v>
      </c>
      <c r="C145" s="98">
        <f>SUM(C146)</f>
        <v>0</v>
      </c>
      <c r="D145" s="109">
        <f t="shared" si="0"/>
        <v>0</v>
      </c>
      <c r="E145" s="102"/>
    </row>
    <row r="146" spans="1:5" ht="20.25" x14ac:dyDescent="0.3">
      <c r="A146" s="107">
        <v>5271</v>
      </c>
      <c r="B146" s="102" t="s">
        <v>325</v>
      </c>
      <c r="C146" s="103">
        <v>0</v>
      </c>
      <c r="D146" s="110">
        <f t="shared" si="0"/>
        <v>0</v>
      </c>
      <c r="E146" s="102"/>
    </row>
    <row r="147" spans="1:5" ht="20.25" x14ac:dyDescent="0.3">
      <c r="A147" s="106">
        <v>5280</v>
      </c>
      <c r="B147" s="97" t="s">
        <v>326</v>
      </c>
      <c r="C147" s="98">
        <f>SUM(C148:C152)</f>
        <v>0</v>
      </c>
      <c r="D147" s="109">
        <f t="shared" si="0"/>
        <v>0</v>
      </c>
      <c r="E147" s="102"/>
    </row>
    <row r="148" spans="1:5" ht="20.25" x14ac:dyDescent="0.3">
      <c r="A148" s="107">
        <v>5281</v>
      </c>
      <c r="B148" s="102" t="s">
        <v>327</v>
      </c>
      <c r="C148" s="103">
        <v>0</v>
      </c>
      <c r="D148" s="110">
        <f t="shared" si="0"/>
        <v>0</v>
      </c>
      <c r="E148" s="102"/>
    </row>
    <row r="149" spans="1:5" ht="20.25" x14ac:dyDescent="0.3">
      <c r="A149" s="107">
        <v>5282</v>
      </c>
      <c r="B149" s="102" t="s">
        <v>328</v>
      </c>
      <c r="C149" s="103">
        <v>0</v>
      </c>
      <c r="D149" s="110">
        <f t="shared" si="0"/>
        <v>0</v>
      </c>
      <c r="E149" s="102"/>
    </row>
    <row r="150" spans="1:5" ht="20.25" x14ac:dyDescent="0.3">
      <c r="A150" s="107">
        <v>5283</v>
      </c>
      <c r="B150" s="102" t="s">
        <v>329</v>
      </c>
      <c r="C150" s="103">
        <v>0</v>
      </c>
      <c r="D150" s="110">
        <f t="shared" si="0"/>
        <v>0</v>
      </c>
      <c r="E150" s="102"/>
    </row>
    <row r="151" spans="1:5" ht="20.25" x14ac:dyDescent="0.3">
      <c r="A151" s="107">
        <v>5284</v>
      </c>
      <c r="B151" s="102" t="s">
        <v>330</v>
      </c>
      <c r="C151" s="103">
        <v>0</v>
      </c>
      <c r="D151" s="110">
        <f t="shared" si="0"/>
        <v>0</v>
      </c>
      <c r="E151" s="102"/>
    </row>
    <row r="152" spans="1:5" ht="20.25" x14ac:dyDescent="0.3">
      <c r="A152" s="107">
        <v>5285</v>
      </c>
      <c r="B152" s="102" t="s">
        <v>331</v>
      </c>
      <c r="C152" s="103">
        <v>0</v>
      </c>
      <c r="D152" s="110">
        <f t="shared" si="0"/>
        <v>0</v>
      </c>
      <c r="E152" s="102"/>
    </row>
    <row r="153" spans="1:5" ht="20.25" x14ac:dyDescent="0.3">
      <c r="A153" s="106">
        <v>5290</v>
      </c>
      <c r="B153" s="97" t="s">
        <v>332</v>
      </c>
      <c r="C153" s="98">
        <f>SUM(C154:C155)</f>
        <v>0</v>
      </c>
      <c r="D153" s="109">
        <f t="shared" si="0"/>
        <v>0</v>
      </c>
      <c r="E153" s="102"/>
    </row>
    <row r="154" spans="1:5" ht="20.25" x14ac:dyDescent="0.3">
      <c r="A154" s="107">
        <v>5291</v>
      </c>
      <c r="B154" s="102" t="s">
        <v>333</v>
      </c>
      <c r="C154" s="103">
        <v>0</v>
      </c>
      <c r="D154" s="110">
        <f t="shared" si="0"/>
        <v>0</v>
      </c>
      <c r="E154" s="102"/>
    </row>
    <row r="155" spans="1:5" ht="20.25" x14ac:dyDescent="0.3">
      <c r="A155" s="107">
        <v>5292</v>
      </c>
      <c r="B155" s="102" t="s">
        <v>334</v>
      </c>
      <c r="C155" s="103">
        <v>0</v>
      </c>
      <c r="D155" s="110">
        <f t="shared" si="0"/>
        <v>0</v>
      </c>
      <c r="E155" s="102"/>
    </row>
    <row r="156" spans="1:5" ht="20.25" x14ac:dyDescent="0.3">
      <c r="A156" s="106">
        <v>5300</v>
      </c>
      <c r="B156" s="97" t="s">
        <v>335</v>
      </c>
      <c r="C156" s="98">
        <f>C157+C160+C163</f>
        <v>114000</v>
      </c>
      <c r="D156" s="109">
        <f t="shared" si="0"/>
        <v>7.4630670394613811E-4</v>
      </c>
      <c r="E156" s="102"/>
    </row>
    <row r="157" spans="1:5" ht="20.25" x14ac:dyDescent="0.3">
      <c r="A157" s="106">
        <v>5310</v>
      </c>
      <c r="B157" s="97" t="s">
        <v>251</v>
      </c>
      <c r="C157" s="98">
        <f>C158+C159</f>
        <v>0</v>
      </c>
      <c r="D157" s="109">
        <f t="shared" si="0"/>
        <v>0</v>
      </c>
      <c r="E157" s="102"/>
    </row>
    <row r="158" spans="1:5" ht="20.25" x14ac:dyDescent="0.3">
      <c r="A158" s="107">
        <v>5311</v>
      </c>
      <c r="B158" s="102" t="s">
        <v>336</v>
      </c>
      <c r="C158" s="103">
        <v>0</v>
      </c>
      <c r="D158" s="110">
        <f t="shared" si="0"/>
        <v>0</v>
      </c>
      <c r="E158" s="102"/>
    </row>
    <row r="159" spans="1:5" ht="20.25" x14ac:dyDescent="0.3">
      <c r="A159" s="107">
        <v>5312</v>
      </c>
      <c r="B159" s="102" t="s">
        <v>337</v>
      </c>
      <c r="C159" s="103">
        <v>0</v>
      </c>
      <c r="D159" s="110">
        <f t="shared" si="0"/>
        <v>0</v>
      </c>
      <c r="E159" s="102"/>
    </row>
    <row r="160" spans="1:5" ht="20.25" x14ac:dyDescent="0.3">
      <c r="A160" s="106">
        <v>5320</v>
      </c>
      <c r="B160" s="97" t="s">
        <v>252</v>
      </c>
      <c r="C160" s="98">
        <f>SUM(C161:C162)</f>
        <v>0</v>
      </c>
      <c r="D160" s="109">
        <f t="shared" ref="D160:D212" si="1">C160/$C$94</f>
        <v>0</v>
      </c>
      <c r="E160" s="102"/>
    </row>
    <row r="161" spans="1:5" ht="20.25" x14ac:dyDescent="0.3">
      <c r="A161" s="107">
        <v>5321</v>
      </c>
      <c r="B161" s="102" t="s">
        <v>338</v>
      </c>
      <c r="C161" s="103">
        <v>0</v>
      </c>
      <c r="D161" s="110">
        <f t="shared" si="1"/>
        <v>0</v>
      </c>
      <c r="E161" s="102"/>
    </row>
    <row r="162" spans="1:5" ht="20.25" x14ac:dyDescent="0.3">
      <c r="A162" s="107">
        <v>5322</v>
      </c>
      <c r="B162" s="102" t="s">
        <v>339</v>
      </c>
      <c r="C162" s="103">
        <v>0</v>
      </c>
      <c r="D162" s="110">
        <f t="shared" si="1"/>
        <v>0</v>
      </c>
      <c r="E162" s="102"/>
    </row>
    <row r="163" spans="1:5" ht="20.25" x14ac:dyDescent="0.3">
      <c r="A163" s="106">
        <v>5330</v>
      </c>
      <c r="B163" s="97" t="s">
        <v>253</v>
      </c>
      <c r="C163" s="98">
        <f>SUM(C164:C165)</f>
        <v>114000</v>
      </c>
      <c r="D163" s="109">
        <f t="shared" si="1"/>
        <v>7.4630670394613811E-4</v>
      </c>
      <c r="E163" s="102"/>
    </row>
    <row r="164" spans="1:5" ht="20.25" x14ac:dyDescent="0.3">
      <c r="A164" s="107">
        <v>5331</v>
      </c>
      <c r="B164" s="102" t="s">
        <v>340</v>
      </c>
      <c r="C164" s="103">
        <v>0</v>
      </c>
      <c r="D164" s="110">
        <f t="shared" si="1"/>
        <v>0</v>
      </c>
      <c r="E164" s="102"/>
    </row>
    <row r="165" spans="1:5" ht="20.25" x14ac:dyDescent="0.3">
      <c r="A165" s="107">
        <v>5332</v>
      </c>
      <c r="B165" s="102" t="s">
        <v>341</v>
      </c>
      <c r="C165" s="103">
        <v>114000</v>
      </c>
      <c r="D165" s="110">
        <f t="shared" si="1"/>
        <v>7.4630670394613811E-4</v>
      </c>
      <c r="E165" s="102"/>
    </row>
    <row r="166" spans="1:5" ht="20.25" x14ac:dyDescent="0.3">
      <c r="A166" s="106">
        <v>5400</v>
      </c>
      <c r="B166" s="97" t="s">
        <v>342</v>
      </c>
      <c r="C166" s="98">
        <f>C167+C170+C173+C176+C178</f>
        <v>0</v>
      </c>
      <c r="D166" s="109">
        <f t="shared" si="1"/>
        <v>0</v>
      </c>
      <c r="E166" s="102"/>
    </row>
    <row r="167" spans="1:5" ht="20.25" x14ac:dyDescent="0.3">
      <c r="A167" s="106">
        <v>5410</v>
      </c>
      <c r="B167" s="97" t="s">
        <v>343</v>
      </c>
      <c r="C167" s="98">
        <f>SUM(C168:C169)</f>
        <v>0</v>
      </c>
      <c r="D167" s="109">
        <f t="shared" si="1"/>
        <v>0</v>
      </c>
      <c r="E167" s="102"/>
    </row>
    <row r="168" spans="1:5" ht="20.25" x14ac:dyDescent="0.3">
      <c r="A168" s="107">
        <v>5411</v>
      </c>
      <c r="B168" s="102" t="s">
        <v>344</v>
      </c>
      <c r="C168" s="103">
        <v>0</v>
      </c>
      <c r="D168" s="110">
        <f t="shared" si="1"/>
        <v>0</v>
      </c>
      <c r="E168" s="102"/>
    </row>
    <row r="169" spans="1:5" ht="20.25" x14ac:dyDescent="0.3">
      <c r="A169" s="107">
        <v>5412</v>
      </c>
      <c r="B169" s="102" t="s">
        <v>345</v>
      </c>
      <c r="C169" s="103">
        <v>0</v>
      </c>
      <c r="D169" s="110">
        <f t="shared" si="1"/>
        <v>0</v>
      </c>
      <c r="E169" s="102"/>
    </row>
    <row r="170" spans="1:5" ht="20.25" x14ac:dyDescent="0.3">
      <c r="A170" s="106">
        <v>5420</v>
      </c>
      <c r="B170" s="97" t="s">
        <v>346</v>
      </c>
      <c r="C170" s="98">
        <f>SUM(C171:C172)</f>
        <v>0</v>
      </c>
      <c r="D170" s="109">
        <f t="shared" si="1"/>
        <v>0</v>
      </c>
      <c r="E170" s="102"/>
    </row>
    <row r="171" spans="1:5" ht="20.25" x14ac:dyDescent="0.3">
      <c r="A171" s="107">
        <v>5421</v>
      </c>
      <c r="B171" s="102" t="s">
        <v>347</v>
      </c>
      <c r="C171" s="103">
        <v>0</v>
      </c>
      <c r="D171" s="110">
        <f t="shared" si="1"/>
        <v>0</v>
      </c>
      <c r="E171" s="102"/>
    </row>
    <row r="172" spans="1:5" ht="20.25" x14ac:dyDescent="0.3">
      <c r="A172" s="107">
        <v>5422</v>
      </c>
      <c r="B172" s="102" t="s">
        <v>348</v>
      </c>
      <c r="C172" s="103">
        <v>0</v>
      </c>
      <c r="D172" s="110">
        <f t="shared" si="1"/>
        <v>0</v>
      </c>
      <c r="E172" s="102"/>
    </row>
    <row r="173" spans="1:5" ht="20.25" x14ac:dyDescent="0.3">
      <c r="A173" s="106">
        <v>5430</v>
      </c>
      <c r="B173" s="97" t="s">
        <v>349</v>
      </c>
      <c r="C173" s="98">
        <f>SUM(C174:C175)</f>
        <v>0</v>
      </c>
      <c r="D173" s="109">
        <f t="shared" si="1"/>
        <v>0</v>
      </c>
      <c r="E173" s="102"/>
    </row>
    <row r="174" spans="1:5" ht="20.25" x14ac:dyDescent="0.3">
      <c r="A174" s="107">
        <v>5431</v>
      </c>
      <c r="B174" s="102" t="s">
        <v>350</v>
      </c>
      <c r="C174" s="103">
        <v>0</v>
      </c>
      <c r="D174" s="110">
        <f t="shared" si="1"/>
        <v>0</v>
      </c>
      <c r="E174" s="102"/>
    </row>
    <row r="175" spans="1:5" ht="20.25" x14ac:dyDescent="0.3">
      <c r="A175" s="107">
        <v>5432</v>
      </c>
      <c r="B175" s="102" t="s">
        <v>351</v>
      </c>
      <c r="C175" s="103">
        <v>0</v>
      </c>
      <c r="D175" s="110">
        <f t="shared" si="1"/>
        <v>0</v>
      </c>
      <c r="E175" s="102"/>
    </row>
    <row r="176" spans="1:5" ht="20.25" x14ac:dyDescent="0.3">
      <c r="A176" s="106">
        <v>5440</v>
      </c>
      <c r="B176" s="97" t="s">
        <v>352</v>
      </c>
      <c r="C176" s="98">
        <f>SUM(C177)</f>
        <v>0</v>
      </c>
      <c r="D176" s="109">
        <f t="shared" si="1"/>
        <v>0</v>
      </c>
      <c r="E176" s="102"/>
    </row>
    <row r="177" spans="1:5" ht="20.25" x14ac:dyDescent="0.3">
      <c r="A177" s="107">
        <v>5441</v>
      </c>
      <c r="B177" s="102" t="s">
        <v>352</v>
      </c>
      <c r="C177" s="103">
        <v>0</v>
      </c>
      <c r="D177" s="110">
        <f t="shared" si="1"/>
        <v>0</v>
      </c>
      <c r="E177" s="102"/>
    </row>
    <row r="178" spans="1:5" ht="20.25" x14ac:dyDescent="0.3">
      <c r="A178" s="106">
        <v>5450</v>
      </c>
      <c r="B178" s="97" t="s">
        <v>353</v>
      </c>
      <c r="C178" s="98">
        <f>SUM(C179:C180)</f>
        <v>0</v>
      </c>
      <c r="D178" s="109">
        <f t="shared" si="1"/>
        <v>0</v>
      </c>
      <c r="E178" s="102"/>
    </row>
    <row r="179" spans="1:5" ht="20.25" x14ac:dyDescent="0.3">
      <c r="A179" s="107">
        <v>5451</v>
      </c>
      <c r="B179" s="102" t="s">
        <v>354</v>
      </c>
      <c r="C179" s="103">
        <v>0</v>
      </c>
      <c r="D179" s="110">
        <f t="shared" si="1"/>
        <v>0</v>
      </c>
      <c r="E179" s="102"/>
    </row>
    <row r="180" spans="1:5" ht="20.25" x14ac:dyDescent="0.3">
      <c r="A180" s="107">
        <v>5452</v>
      </c>
      <c r="B180" s="102" t="s">
        <v>355</v>
      </c>
      <c r="C180" s="103">
        <v>0</v>
      </c>
      <c r="D180" s="110">
        <f t="shared" si="1"/>
        <v>0</v>
      </c>
      <c r="E180" s="102"/>
    </row>
    <row r="181" spans="1:5" ht="20.25" x14ac:dyDescent="0.3">
      <c r="A181" s="106">
        <v>5500</v>
      </c>
      <c r="B181" s="97" t="s">
        <v>356</v>
      </c>
      <c r="C181" s="98">
        <f>C182+C191+C194+C200</f>
        <v>0</v>
      </c>
      <c r="D181" s="109">
        <f t="shared" si="1"/>
        <v>0</v>
      </c>
      <c r="E181" s="102"/>
    </row>
    <row r="182" spans="1:5" ht="20.25" x14ac:dyDescent="0.3">
      <c r="A182" s="106">
        <v>5510</v>
      </c>
      <c r="B182" s="97" t="s">
        <v>357</v>
      </c>
      <c r="C182" s="98">
        <f>SUM(C183:C190)</f>
        <v>0</v>
      </c>
      <c r="D182" s="109">
        <f t="shared" si="1"/>
        <v>0</v>
      </c>
      <c r="E182" s="102"/>
    </row>
    <row r="183" spans="1:5" ht="20.25" x14ac:dyDescent="0.3">
      <c r="A183" s="107">
        <v>5511</v>
      </c>
      <c r="B183" s="102" t="s">
        <v>358</v>
      </c>
      <c r="C183" s="103">
        <v>0</v>
      </c>
      <c r="D183" s="110">
        <f t="shared" si="1"/>
        <v>0</v>
      </c>
      <c r="E183" s="102"/>
    </row>
    <row r="184" spans="1:5" ht="20.25" x14ac:dyDescent="0.3">
      <c r="A184" s="107">
        <v>5512</v>
      </c>
      <c r="B184" s="102" t="s">
        <v>359</v>
      </c>
      <c r="C184" s="103">
        <v>0</v>
      </c>
      <c r="D184" s="110">
        <f t="shared" si="1"/>
        <v>0</v>
      </c>
      <c r="E184" s="102"/>
    </row>
    <row r="185" spans="1:5" ht="20.25" x14ac:dyDescent="0.3">
      <c r="A185" s="107">
        <v>5513</v>
      </c>
      <c r="B185" s="102" t="s">
        <v>360</v>
      </c>
      <c r="C185" s="103">
        <v>0</v>
      </c>
      <c r="D185" s="110">
        <f t="shared" si="1"/>
        <v>0</v>
      </c>
      <c r="E185" s="102"/>
    </row>
    <row r="186" spans="1:5" ht="20.25" x14ac:dyDescent="0.3">
      <c r="A186" s="107">
        <v>5514</v>
      </c>
      <c r="B186" s="102" t="s">
        <v>361</v>
      </c>
      <c r="C186" s="103">
        <v>0</v>
      </c>
      <c r="D186" s="110">
        <f t="shared" si="1"/>
        <v>0</v>
      </c>
      <c r="E186" s="102"/>
    </row>
    <row r="187" spans="1:5" ht="20.25" x14ac:dyDescent="0.3">
      <c r="A187" s="107">
        <v>5515</v>
      </c>
      <c r="B187" s="102" t="s">
        <v>362</v>
      </c>
      <c r="C187" s="103">
        <v>0</v>
      </c>
      <c r="D187" s="110">
        <f t="shared" si="1"/>
        <v>0</v>
      </c>
      <c r="E187" s="102"/>
    </row>
    <row r="188" spans="1:5" ht="20.25" x14ac:dyDescent="0.3">
      <c r="A188" s="107">
        <v>5516</v>
      </c>
      <c r="B188" s="102" t="s">
        <v>363</v>
      </c>
      <c r="C188" s="103">
        <v>0</v>
      </c>
      <c r="D188" s="110">
        <f t="shared" si="1"/>
        <v>0</v>
      </c>
      <c r="E188" s="102"/>
    </row>
    <row r="189" spans="1:5" ht="20.25" x14ac:dyDescent="0.3">
      <c r="A189" s="107">
        <v>5517</v>
      </c>
      <c r="B189" s="102" t="s">
        <v>364</v>
      </c>
      <c r="C189" s="103">
        <v>0</v>
      </c>
      <c r="D189" s="110">
        <f t="shared" si="1"/>
        <v>0</v>
      </c>
      <c r="E189" s="102"/>
    </row>
    <row r="190" spans="1:5" ht="20.25" x14ac:dyDescent="0.3">
      <c r="A190" s="107">
        <v>5518</v>
      </c>
      <c r="B190" s="102" t="s">
        <v>41</v>
      </c>
      <c r="C190" s="103">
        <v>0</v>
      </c>
      <c r="D190" s="110">
        <f t="shared" si="1"/>
        <v>0</v>
      </c>
      <c r="E190" s="102"/>
    </row>
    <row r="191" spans="1:5" ht="20.25" x14ac:dyDescent="0.3">
      <c r="A191" s="106">
        <v>5520</v>
      </c>
      <c r="B191" s="97" t="s">
        <v>40</v>
      </c>
      <c r="C191" s="98">
        <f>SUM(C192:C193)</f>
        <v>0</v>
      </c>
      <c r="D191" s="109">
        <f t="shared" si="1"/>
        <v>0</v>
      </c>
      <c r="E191" s="102"/>
    </row>
    <row r="192" spans="1:5" ht="20.25" x14ac:dyDescent="0.3">
      <c r="A192" s="107">
        <v>5521</v>
      </c>
      <c r="B192" s="102" t="s">
        <v>365</v>
      </c>
      <c r="C192" s="103">
        <v>0</v>
      </c>
      <c r="D192" s="110">
        <f t="shared" si="1"/>
        <v>0</v>
      </c>
      <c r="E192" s="102"/>
    </row>
    <row r="193" spans="1:5" ht="20.25" x14ac:dyDescent="0.3">
      <c r="A193" s="107">
        <v>5522</v>
      </c>
      <c r="B193" s="102" t="s">
        <v>366</v>
      </c>
      <c r="C193" s="103">
        <v>0</v>
      </c>
      <c r="D193" s="110">
        <f t="shared" si="1"/>
        <v>0</v>
      </c>
      <c r="E193" s="102"/>
    </row>
    <row r="194" spans="1:5" ht="20.25" x14ac:dyDescent="0.3">
      <c r="A194" s="106">
        <v>5530</v>
      </c>
      <c r="B194" s="97" t="s">
        <v>367</v>
      </c>
      <c r="C194" s="98">
        <f>SUM(C195:C199)</f>
        <v>0</v>
      </c>
      <c r="D194" s="109">
        <f t="shared" si="1"/>
        <v>0</v>
      </c>
      <c r="E194" s="102"/>
    </row>
    <row r="195" spans="1:5" ht="20.25" x14ac:dyDescent="0.3">
      <c r="A195" s="107">
        <v>5531</v>
      </c>
      <c r="B195" s="102" t="s">
        <v>368</v>
      </c>
      <c r="C195" s="103">
        <v>0</v>
      </c>
      <c r="D195" s="110">
        <f t="shared" si="1"/>
        <v>0</v>
      </c>
      <c r="E195" s="102"/>
    </row>
    <row r="196" spans="1:5" ht="20.25" x14ac:dyDescent="0.3">
      <c r="A196" s="107">
        <v>5532</v>
      </c>
      <c r="B196" s="102" t="s">
        <v>369</v>
      </c>
      <c r="C196" s="103">
        <v>0</v>
      </c>
      <c r="D196" s="110">
        <f t="shared" si="1"/>
        <v>0</v>
      </c>
      <c r="E196" s="102"/>
    </row>
    <row r="197" spans="1:5" ht="20.25" x14ac:dyDescent="0.3">
      <c r="A197" s="107">
        <v>5533</v>
      </c>
      <c r="B197" s="102" t="s">
        <v>370</v>
      </c>
      <c r="C197" s="103">
        <v>0</v>
      </c>
      <c r="D197" s="110">
        <f t="shared" si="1"/>
        <v>0</v>
      </c>
      <c r="E197" s="102"/>
    </row>
    <row r="198" spans="1:5" ht="20.25" x14ac:dyDescent="0.3">
      <c r="A198" s="107">
        <v>5534</v>
      </c>
      <c r="B198" s="102" t="s">
        <v>371</v>
      </c>
      <c r="C198" s="103">
        <v>0</v>
      </c>
      <c r="D198" s="110">
        <f t="shared" si="1"/>
        <v>0</v>
      </c>
      <c r="E198" s="102"/>
    </row>
    <row r="199" spans="1:5" ht="20.25" x14ac:dyDescent="0.3">
      <c r="A199" s="107">
        <v>5535</v>
      </c>
      <c r="B199" s="102" t="s">
        <v>372</v>
      </c>
      <c r="C199" s="103">
        <v>0</v>
      </c>
      <c r="D199" s="110">
        <f t="shared" si="1"/>
        <v>0</v>
      </c>
      <c r="E199" s="102"/>
    </row>
    <row r="200" spans="1:5" ht="20.25" x14ac:dyDescent="0.3">
      <c r="A200" s="106">
        <v>5590</v>
      </c>
      <c r="B200" s="97" t="s">
        <v>373</v>
      </c>
      <c r="C200" s="98">
        <f>SUM(C201:C209)</f>
        <v>0</v>
      </c>
      <c r="D200" s="109">
        <f t="shared" si="1"/>
        <v>0</v>
      </c>
      <c r="E200" s="102"/>
    </row>
    <row r="201" spans="1:5" ht="20.25" x14ac:dyDescent="0.3">
      <c r="A201" s="107">
        <v>5591</v>
      </c>
      <c r="B201" s="102" t="s">
        <v>374</v>
      </c>
      <c r="C201" s="103">
        <v>0</v>
      </c>
      <c r="D201" s="110">
        <f t="shared" si="1"/>
        <v>0</v>
      </c>
      <c r="E201" s="102"/>
    </row>
    <row r="202" spans="1:5" ht="20.25" x14ac:dyDescent="0.3">
      <c r="A202" s="107">
        <v>5592</v>
      </c>
      <c r="B202" s="102" t="s">
        <v>375</v>
      </c>
      <c r="C202" s="103">
        <v>0</v>
      </c>
      <c r="D202" s="110">
        <f t="shared" si="1"/>
        <v>0</v>
      </c>
      <c r="E202" s="102"/>
    </row>
    <row r="203" spans="1:5" ht="20.25" x14ac:dyDescent="0.3">
      <c r="A203" s="107">
        <v>5593</v>
      </c>
      <c r="B203" s="102" t="s">
        <v>376</v>
      </c>
      <c r="C203" s="103">
        <v>0</v>
      </c>
      <c r="D203" s="110">
        <f t="shared" si="1"/>
        <v>0</v>
      </c>
      <c r="E203" s="102"/>
    </row>
    <row r="204" spans="1:5" ht="20.25" x14ac:dyDescent="0.3">
      <c r="A204" s="107">
        <v>5594</v>
      </c>
      <c r="B204" s="102" t="s">
        <v>432</v>
      </c>
      <c r="C204" s="103">
        <v>0</v>
      </c>
      <c r="D204" s="110">
        <f t="shared" si="1"/>
        <v>0</v>
      </c>
      <c r="E204" s="102"/>
    </row>
    <row r="205" spans="1:5" ht="20.25" x14ac:dyDescent="0.3">
      <c r="A205" s="107">
        <v>5595</v>
      </c>
      <c r="B205" s="102" t="s">
        <v>378</v>
      </c>
      <c r="C205" s="103">
        <v>0</v>
      </c>
      <c r="D205" s="110">
        <f t="shared" si="1"/>
        <v>0</v>
      </c>
      <c r="E205" s="102"/>
    </row>
    <row r="206" spans="1:5" ht="20.25" x14ac:dyDescent="0.3">
      <c r="A206" s="107">
        <v>5596</v>
      </c>
      <c r="B206" s="102" t="s">
        <v>273</v>
      </c>
      <c r="C206" s="103">
        <v>0</v>
      </c>
      <c r="D206" s="110">
        <f t="shared" si="1"/>
        <v>0</v>
      </c>
      <c r="E206" s="102"/>
    </row>
    <row r="207" spans="1:5" ht="20.25" x14ac:dyDescent="0.3">
      <c r="A207" s="107">
        <v>5597</v>
      </c>
      <c r="B207" s="102" t="s">
        <v>379</v>
      </c>
      <c r="C207" s="103">
        <v>0</v>
      </c>
      <c r="D207" s="110">
        <f t="shared" si="1"/>
        <v>0</v>
      </c>
      <c r="E207" s="102"/>
    </row>
    <row r="208" spans="1:5" ht="20.25" x14ac:dyDescent="0.3">
      <c r="A208" s="107">
        <v>5598</v>
      </c>
      <c r="B208" s="102" t="s">
        <v>433</v>
      </c>
      <c r="C208" s="103">
        <v>0</v>
      </c>
      <c r="D208" s="110">
        <f t="shared" si="1"/>
        <v>0</v>
      </c>
      <c r="E208" s="102"/>
    </row>
    <row r="209" spans="1:5" ht="20.25" x14ac:dyDescent="0.3">
      <c r="A209" s="107">
        <v>5599</v>
      </c>
      <c r="B209" s="102" t="s">
        <v>380</v>
      </c>
      <c r="C209" s="103">
        <v>0</v>
      </c>
      <c r="D209" s="110">
        <f t="shared" si="1"/>
        <v>0</v>
      </c>
      <c r="E209" s="102"/>
    </row>
    <row r="210" spans="1:5" ht="20.25" x14ac:dyDescent="0.3">
      <c r="A210" s="106">
        <v>5600</v>
      </c>
      <c r="B210" s="97" t="s">
        <v>39</v>
      </c>
      <c r="C210" s="98">
        <f>C211</f>
        <v>6026531.0499999998</v>
      </c>
      <c r="D210" s="109">
        <f t="shared" si="1"/>
        <v>3.9452987053987358E-2</v>
      </c>
      <c r="E210" s="102"/>
    </row>
    <row r="211" spans="1:5" ht="20.25" x14ac:dyDescent="0.3">
      <c r="A211" s="106">
        <v>5610</v>
      </c>
      <c r="B211" s="97" t="s">
        <v>381</v>
      </c>
      <c r="C211" s="98">
        <f>C212</f>
        <v>6026531.0499999998</v>
      </c>
      <c r="D211" s="109">
        <f t="shared" si="1"/>
        <v>3.9452987053987358E-2</v>
      </c>
      <c r="E211" s="102"/>
    </row>
    <row r="212" spans="1:5" ht="20.25" x14ac:dyDescent="0.3">
      <c r="A212" s="107">
        <v>5611</v>
      </c>
      <c r="B212" s="102" t="s">
        <v>382</v>
      </c>
      <c r="C212" s="103">
        <v>6026531.0499999998</v>
      </c>
      <c r="D212" s="110">
        <f t="shared" si="1"/>
        <v>3.9452987053987358E-2</v>
      </c>
      <c r="E212" s="102"/>
    </row>
    <row r="213" spans="1:5" ht="20.25" x14ac:dyDescent="0.3">
      <c r="A213" s="91"/>
      <c r="B213" s="91"/>
      <c r="C213" s="111"/>
      <c r="D213" s="91"/>
      <c r="E213" s="91"/>
    </row>
    <row r="214" spans="1:5" ht="20.25" x14ac:dyDescent="0.3">
      <c r="A214" s="91"/>
      <c r="B214" s="91" t="s">
        <v>517</v>
      </c>
      <c r="C214" s="91"/>
      <c r="D214" s="91"/>
      <c r="E214" s="9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55118110236220474" bottom="0.74803149606299213" header="0.31496062992125984" footer="0.31496062992125984"/>
  <pageSetup scale="44" orientation="portrait" r:id="rId1"/>
  <rowBreaks count="3" manualBreakCount="3">
    <brk id="54" max="16383" man="1"/>
    <brk id="105" max="16383" man="1"/>
    <brk id="16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9"/>
  <sheetViews>
    <sheetView view="pageBreakPreview" zoomScale="80" zoomScaleNormal="100" zoomScaleSheetLayoutView="80" workbookViewId="0">
      <selection activeCell="E50" sqref="E50"/>
    </sheetView>
  </sheetViews>
  <sheetFormatPr baseColWidth="10" defaultColWidth="9.140625" defaultRowHeight="11.25" x14ac:dyDescent="0.2"/>
  <cols>
    <col min="1" max="1" width="10" style="6" customWidth="1"/>
    <col min="2" max="2" width="64.5703125" style="6" bestFit="1" customWidth="1"/>
    <col min="3" max="3" width="18.5703125" style="6" bestFit="1" customWidth="1"/>
    <col min="4" max="4" width="19.140625" style="6" customWidth="1"/>
    <col min="5" max="5" width="28" style="6" customWidth="1"/>
    <col min="6" max="6" width="53.85546875" style="6" bestFit="1" customWidth="1"/>
    <col min="7" max="7" width="16.5703125" style="6" customWidth="1"/>
    <col min="8" max="8" width="26" style="6" customWidth="1"/>
    <col min="9" max="9" width="27.140625" style="6" customWidth="1"/>
    <col min="10" max="10" width="22.140625" style="6" customWidth="1"/>
    <col min="11" max="16384" width="9.140625" style="6"/>
  </cols>
  <sheetData>
    <row r="1" spans="1:8" s="3" customFormat="1" ht="18.95" customHeight="1" x14ac:dyDescent="0.25">
      <c r="A1" s="188" t="s">
        <v>595</v>
      </c>
      <c r="B1" s="189"/>
      <c r="C1" s="189"/>
      <c r="D1" s="189"/>
      <c r="E1" s="189"/>
      <c r="F1" s="189"/>
      <c r="G1" s="2" t="s">
        <v>497</v>
      </c>
      <c r="H1" s="10">
        <v>2025</v>
      </c>
    </row>
    <row r="2" spans="1:8" s="3" customFormat="1" ht="18.95" customHeight="1" x14ac:dyDescent="0.25">
      <c r="A2" s="188" t="s">
        <v>501</v>
      </c>
      <c r="B2" s="189"/>
      <c r="C2" s="189"/>
      <c r="D2" s="189"/>
      <c r="E2" s="189"/>
      <c r="F2" s="189"/>
      <c r="G2" s="2" t="s">
        <v>498</v>
      </c>
      <c r="H2" s="10" t="s">
        <v>500</v>
      </c>
    </row>
    <row r="3" spans="1:8" s="3" customFormat="1" ht="18.95" customHeight="1" x14ac:dyDescent="0.25">
      <c r="A3" s="188" t="s">
        <v>596</v>
      </c>
      <c r="B3" s="189"/>
      <c r="C3" s="189"/>
      <c r="D3" s="189"/>
      <c r="E3" s="189"/>
      <c r="F3" s="189"/>
      <c r="G3" s="2" t="s">
        <v>499</v>
      </c>
      <c r="H3" s="10">
        <v>3</v>
      </c>
    </row>
    <row r="4" spans="1:8" s="3" customFormat="1" ht="18.95" customHeight="1" x14ac:dyDescent="0.25">
      <c r="A4" s="188" t="s">
        <v>515</v>
      </c>
      <c r="B4" s="189"/>
      <c r="C4" s="189"/>
      <c r="D4" s="189"/>
      <c r="E4" s="189"/>
      <c r="F4" s="189"/>
      <c r="G4" s="2"/>
      <c r="H4" s="10"/>
    </row>
    <row r="5" spans="1:8" x14ac:dyDescent="0.2">
      <c r="A5" s="4" t="s">
        <v>116</v>
      </c>
      <c r="B5" s="5"/>
      <c r="C5" s="5"/>
      <c r="D5" s="5"/>
      <c r="E5" s="5"/>
      <c r="F5" s="5"/>
      <c r="G5" s="5"/>
      <c r="H5" s="5"/>
    </row>
    <row r="7" spans="1:8" x14ac:dyDescent="0.2">
      <c r="A7" s="5" t="s">
        <v>88</v>
      </c>
      <c r="B7" s="5"/>
      <c r="C7" s="5"/>
      <c r="D7" s="5"/>
      <c r="E7" s="5"/>
      <c r="F7" s="5"/>
      <c r="G7" s="5"/>
      <c r="H7" s="5"/>
    </row>
    <row r="8" spans="1:8" x14ac:dyDescent="0.2">
      <c r="A8" s="7" t="s">
        <v>86</v>
      </c>
      <c r="B8" s="7" t="s">
        <v>83</v>
      </c>
      <c r="C8" s="7" t="s">
        <v>84</v>
      </c>
      <c r="D8" s="7" t="s">
        <v>85</v>
      </c>
      <c r="E8" s="7"/>
      <c r="F8" s="7"/>
      <c r="G8" s="7"/>
      <c r="H8" s="7"/>
    </row>
    <row r="9" spans="1:8" x14ac:dyDescent="0.2">
      <c r="A9" s="8">
        <v>1114</v>
      </c>
      <c r="B9" s="6" t="s">
        <v>117</v>
      </c>
      <c r="C9" s="67">
        <v>108506563.41</v>
      </c>
      <c r="E9" s="6" t="str">
        <f>+IF(OR(C9&lt;&gt;0,C10&lt;&gt;0,C11&lt;&gt;0),"","SIN INFORMACIÓN QUE REVELAR")</f>
        <v/>
      </c>
    </row>
    <row r="10" spans="1:8" x14ac:dyDescent="0.2">
      <c r="A10" s="8">
        <v>1115</v>
      </c>
      <c r="B10" s="6" t="s">
        <v>118</v>
      </c>
      <c r="C10" s="67">
        <v>0</v>
      </c>
    </row>
    <row r="11" spans="1:8" x14ac:dyDescent="0.2">
      <c r="A11" s="8">
        <v>1121</v>
      </c>
      <c r="B11" s="6" t="s">
        <v>119</v>
      </c>
      <c r="C11" s="67">
        <v>0</v>
      </c>
    </row>
    <row r="12" spans="1:8" x14ac:dyDescent="0.2">
      <c r="C12" s="67"/>
    </row>
    <row r="13" spans="1:8" x14ac:dyDescent="0.2">
      <c r="A13" s="5" t="s">
        <v>89</v>
      </c>
      <c r="B13" s="5"/>
      <c r="C13" s="5"/>
      <c r="D13" s="5"/>
      <c r="E13" s="5"/>
      <c r="F13" s="5"/>
      <c r="G13" s="5"/>
      <c r="H13" s="5"/>
    </row>
    <row r="14" spans="1:8" x14ac:dyDescent="0.2">
      <c r="A14" s="7" t="s">
        <v>86</v>
      </c>
      <c r="B14" s="7" t="s">
        <v>83</v>
      </c>
      <c r="C14" s="7" t="s">
        <v>84</v>
      </c>
      <c r="D14" s="7">
        <v>2024</v>
      </c>
      <c r="E14" s="7">
        <v>2023</v>
      </c>
      <c r="F14" s="7">
        <v>2022</v>
      </c>
      <c r="G14" s="7">
        <v>2021</v>
      </c>
      <c r="H14" s="7" t="s">
        <v>115</v>
      </c>
    </row>
    <row r="15" spans="1:8" x14ac:dyDescent="0.2">
      <c r="A15" s="8">
        <v>1122</v>
      </c>
      <c r="B15" s="6" t="s">
        <v>121</v>
      </c>
      <c r="C15" s="67">
        <v>199632.72</v>
      </c>
      <c r="D15" s="67">
        <v>279591.56</v>
      </c>
      <c r="E15" s="67">
        <v>541982.42000000004</v>
      </c>
      <c r="F15" s="67">
        <v>0</v>
      </c>
      <c r="G15" s="67">
        <v>0</v>
      </c>
      <c r="H15" s="6" t="str">
        <f>+IF(OR(C15&lt;&gt;0,C16&lt;&gt;0),"","SIN INFORMACIÓN QUE REVELAR")</f>
        <v/>
      </c>
    </row>
    <row r="16" spans="1:8" x14ac:dyDescent="0.2">
      <c r="A16" s="8">
        <v>1124</v>
      </c>
      <c r="B16" s="6" t="s">
        <v>122</v>
      </c>
      <c r="C16" s="67">
        <v>8025.96</v>
      </c>
      <c r="D16" s="67">
        <v>6511.2</v>
      </c>
      <c r="E16" s="67">
        <v>0</v>
      </c>
      <c r="F16" s="67">
        <v>0</v>
      </c>
      <c r="G16" s="67">
        <v>0</v>
      </c>
    </row>
    <row r="17" spans="1:8" x14ac:dyDescent="0.2">
      <c r="C17" s="67"/>
      <c r="D17" s="67"/>
      <c r="E17" s="67"/>
      <c r="F17" s="67"/>
      <c r="G17" s="67"/>
    </row>
    <row r="18" spans="1:8" x14ac:dyDescent="0.2">
      <c r="A18" s="5" t="s">
        <v>90</v>
      </c>
      <c r="B18" s="5"/>
      <c r="C18" s="5"/>
      <c r="D18" s="5"/>
      <c r="E18" s="5"/>
      <c r="F18" s="5"/>
      <c r="G18" s="5"/>
      <c r="H18" s="5"/>
    </row>
    <row r="19" spans="1:8" x14ac:dyDescent="0.2">
      <c r="A19" s="7" t="s">
        <v>86</v>
      </c>
      <c r="B19" s="7" t="s">
        <v>83</v>
      </c>
      <c r="C19" s="7" t="s">
        <v>84</v>
      </c>
      <c r="D19" s="7" t="s">
        <v>123</v>
      </c>
      <c r="E19" s="7" t="s">
        <v>124</v>
      </c>
      <c r="F19" s="7" t="s">
        <v>125</v>
      </c>
      <c r="G19" s="7" t="s">
        <v>126</v>
      </c>
      <c r="H19" s="7" t="s">
        <v>127</v>
      </c>
    </row>
    <row r="20" spans="1:8" x14ac:dyDescent="0.2">
      <c r="A20" s="8">
        <v>1123</v>
      </c>
      <c r="B20" s="6" t="s">
        <v>128</v>
      </c>
      <c r="C20" s="67">
        <v>18100</v>
      </c>
      <c r="D20" s="67">
        <v>18100</v>
      </c>
      <c r="E20" s="67">
        <v>0</v>
      </c>
      <c r="F20" s="67">
        <v>0</v>
      </c>
      <c r="G20" s="67">
        <v>0</v>
      </c>
      <c r="H20" s="6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8">
        <v>1125</v>
      </c>
      <c r="B21" s="6" t="s">
        <v>129</v>
      </c>
      <c r="C21" s="67">
        <v>34500</v>
      </c>
      <c r="D21" s="67">
        <v>34500</v>
      </c>
      <c r="E21" s="67">
        <v>0</v>
      </c>
      <c r="F21" s="67">
        <v>0</v>
      </c>
      <c r="G21" s="67">
        <v>0</v>
      </c>
    </row>
    <row r="22" spans="1:8" x14ac:dyDescent="0.2">
      <c r="A22" s="8">
        <v>1126</v>
      </c>
      <c r="B22" s="6" t="s">
        <v>481</v>
      </c>
      <c r="C22" s="67">
        <v>0</v>
      </c>
      <c r="D22" s="67">
        <v>0</v>
      </c>
      <c r="E22" s="67">
        <v>0</v>
      </c>
      <c r="F22" s="67">
        <v>0</v>
      </c>
      <c r="G22" s="67">
        <v>0</v>
      </c>
    </row>
    <row r="23" spans="1:8" x14ac:dyDescent="0.2">
      <c r="A23" s="8">
        <v>1129</v>
      </c>
      <c r="B23" s="6" t="s">
        <v>482</v>
      </c>
      <c r="C23" s="67">
        <v>314095.73</v>
      </c>
      <c r="D23" s="67">
        <v>314095.73</v>
      </c>
      <c r="E23" s="67">
        <v>0</v>
      </c>
      <c r="F23" s="67">
        <v>0</v>
      </c>
      <c r="G23" s="67">
        <v>0</v>
      </c>
    </row>
    <row r="24" spans="1:8" x14ac:dyDescent="0.2">
      <c r="A24" s="8">
        <v>1131</v>
      </c>
      <c r="B24" s="6" t="s">
        <v>130</v>
      </c>
      <c r="C24" s="67">
        <v>0</v>
      </c>
      <c r="D24" s="67">
        <v>0</v>
      </c>
      <c r="E24" s="67">
        <v>0</v>
      </c>
      <c r="F24" s="67">
        <v>0</v>
      </c>
      <c r="G24" s="67">
        <v>0</v>
      </c>
    </row>
    <row r="25" spans="1:8" x14ac:dyDescent="0.2">
      <c r="A25" s="8">
        <v>1132</v>
      </c>
      <c r="B25" s="6" t="s">
        <v>131</v>
      </c>
      <c r="C25" s="67">
        <v>0</v>
      </c>
      <c r="D25" s="67">
        <v>0</v>
      </c>
      <c r="E25" s="67">
        <v>0</v>
      </c>
      <c r="F25" s="67">
        <v>0</v>
      </c>
      <c r="G25" s="67">
        <v>0</v>
      </c>
    </row>
    <row r="26" spans="1:8" x14ac:dyDescent="0.2">
      <c r="A26" s="8">
        <v>1133</v>
      </c>
      <c r="B26" s="6" t="s">
        <v>132</v>
      </c>
      <c r="C26" s="67">
        <v>0</v>
      </c>
      <c r="D26" s="67">
        <v>0</v>
      </c>
      <c r="E26" s="67">
        <v>0</v>
      </c>
      <c r="F26" s="67">
        <v>0</v>
      </c>
      <c r="G26" s="67">
        <v>0</v>
      </c>
    </row>
    <row r="27" spans="1:8" x14ac:dyDescent="0.2">
      <c r="A27" s="8">
        <v>1134</v>
      </c>
      <c r="B27" s="6" t="s">
        <v>133</v>
      </c>
      <c r="C27" s="67">
        <v>11152858.26</v>
      </c>
      <c r="D27" s="67">
        <v>11152858.26</v>
      </c>
      <c r="E27" s="67">
        <v>0</v>
      </c>
      <c r="F27" s="67">
        <v>0</v>
      </c>
      <c r="G27" s="67">
        <v>0</v>
      </c>
    </row>
    <row r="28" spans="1:8" x14ac:dyDescent="0.2">
      <c r="A28" s="8">
        <v>1139</v>
      </c>
      <c r="B28" s="6" t="s">
        <v>134</v>
      </c>
      <c r="C28" s="67">
        <v>0</v>
      </c>
      <c r="D28" s="67">
        <v>0</v>
      </c>
      <c r="E28" s="67">
        <v>0</v>
      </c>
      <c r="F28" s="67">
        <v>0</v>
      </c>
      <c r="G28" s="67">
        <v>0</v>
      </c>
    </row>
    <row r="30" spans="1:8" x14ac:dyDescent="0.2">
      <c r="A30" s="5" t="s">
        <v>483</v>
      </c>
      <c r="B30" s="5"/>
      <c r="C30" s="5"/>
      <c r="D30" s="5"/>
      <c r="E30" s="5"/>
      <c r="F30" s="5"/>
      <c r="G30" s="5"/>
      <c r="H30" s="5"/>
    </row>
    <row r="31" spans="1:8" x14ac:dyDescent="0.2">
      <c r="A31" s="7" t="s">
        <v>86</v>
      </c>
      <c r="B31" s="7" t="s">
        <v>83</v>
      </c>
      <c r="C31" s="7" t="s">
        <v>84</v>
      </c>
      <c r="D31" s="7" t="s">
        <v>93</v>
      </c>
      <c r="E31" s="7" t="s">
        <v>92</v>
      </c>
      <c r="F31" s="7" t="s">
        <v>135</v>
      </c>
      <c r="G31" s="7" t="s">
        <v>95</v>
      </c>
      <c r="H31" s="7"/>
    </row>
    <row r="32" spans="1:8" x14ac:dyDescent="0.2">
      <c r="A32" s="8">
        <v>1140</v>
      </c>
      <c r="B32" s="6" t="s">
        <v>136</v>
      </c>
      <c r="C32" s="67">
        <f>SUM(C33:C37)</f>
        <v>0</v>
      </c>
      <c r="E32" s="6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8">
        <v>1141</v>
      </c>
      <c r="B33" s="6" t="s">
        <v>137</v>
      </c>
      <c r="C33" s="67">
        <v>0</v>
      </c>
    </row>
    <row r="34" spans="1:8" x14ac:dyDescent="0.2">
      <c r="A34" s="8">
        <v>1142</v>
      </c>
      <c r="B34" s="6" t="s">
        <v>138</v>
      </c>
      <c r="C34" s="67">
        <v>0</v>
      </c>
    </row>
    <row r="35" spans="1:8" x14ac:dyDescent="0.2">
      <c r="A35" s="8">
        <v>1143</v>
      </c>
      <c r="B35" s="6" t="s">
        <v>139</v>
      </c>
      <c r="C35" s="67">
        <v>0</v>
      </c>
    </row>
    <row r="36" spans="1:8" x14ac:dyDescent="0.2">
      <c r="A36" s="8">
        <v>1144</v>
      </c>
      <c r="B36" s="6" t="s">
        <v>140</v>
      </c>
      <c r="C36" s="67">
        <v>0</v>
      </c>
    </row>
    <row r="37" spans="1:8" x14ac:dyDescent="0.2">
      <c r="A37" s="8">
        <v>1145</v>
      </c>
      <c r="B37" s="6" t="s">
        <v>141</v>
      </c>
      <c r="C37" s="67">
        <v>0</v>
      </c>
    </row>
    <row r="39" spans="1:8" x14ac:dyDescent="0.2">
      <c r="A39" s="5" t="s">
        <v>142</v>
      </c>
      <c r="B39" s="5"/>
      <c r="C39" s="5"/>
      <c r="D39" s="5"/>
      <c r="E39" s="5"/>
      <c r="F39" s="5"/>
      <c r="G39" s="5"/>
      <c r="H39" s="5"/>
    </row>
    <row r="40" spans="1:8" x14ac:dyDescent="0.2">
      <c r="A40" s="7" t="s">
        <v>86</v>
      </c>
      <c r="B40" s="7" t="s">
        <v>83</v>
      </c>
      <c r="C40" s="7" t="s">
        <v>84</v>
      </c>
      <c r="D40" s="7" t="s">
        <v>91</v>
      </c>
      <c r="E40" s="7" t="s">
        <v>94</v>
      </c>
      <c r="F40" s="7" t="s">
        <v>143</v>
      </c>
      <c r="G40" s="7"/>
      <c r="H40" s="7"/>
    </row>
    <row r="41" spans="1:8" x14ac:dyDescent="0.2">
      <c r="A41" s="8">
        <v>1150</v>
      </c>
      <c r="B41" s="6" t="s">
        <v>144</v>
      </c>
      <c r="C41" s="67">
        <f>C42</f>
        <v>0</v>
      </c>
      <c r="E41" s="6" t="str">
        <f>+IF(OR(C41&lt;&gt;0,C42&lt;&gt;0),"","SIN INFORMACIÓN QUE REVELAR")</f>
        <v>SIN INFORMACIÓN QUE REVELAR</v>
      </c>
    </row>
    <row r="42" spans="1:8" x14ac:dyDescent="0.2">
      <c r="A42" s="8">
        <v>1151</v>
      </c>
      <c r="B42" s="6" t="s">
        <v>145</v>
      </c>
      <c r="C42" s="67">
        <v>0</v>
      </c>
    </row>
    <row r="44" spans="1:8" x14ac:dyDescent="0.2">
      <c r="A44" s="5" t="s">
        <v>96</v>
      </c>
      <c r="B44" s="5"/>
      <c r="C44" s="5"/>
      <c r="D44" s="5"/>
      <c r="E44" s="5"/>
      <c r="F44" s="5"/>
      <c r="G44" s="5"/>
      <c r="H44" s="5"/>
    </row>
    <row r="45" spans="1:8" x14ac:dyDescent="0.2">
      <c r="A45" s="7" t="s">
        <v>86</v>
      </c>
      <c r="B45" s="7" t="s">
        <v>83</v>
      </c>
      <c r="C45" s="7" t="s">
        <v>84</v>
      </c>
      <c r="D45" s="7" t="s">
        <v>85</v>
      </c>
      <c r="E45" s="7" t="s">
        <v>127</v>
      </c>
      <c r="F45" s="7"/>
      <c r="G45" s="7"/>
      <c r="H45" s="7"/>
    </row>
    <row r="46" spans="1:8" x14ac:dyDescent="0.2">
      <c r="A46" s="8">
        <v>1213</v>
      </c>
      <c r="B46" s="6" t="s">
        <v>146</v>
      </c>
      <c r="C46" s="67">
        <v>0</v>
      </c>
      <c r="E46" s="6" t="str">
        <f>IF(OR(C46&lt;&gt;0),"","SIN INFORMACIÓN QUE REVELAR")</f>
        <v>SIN INFORMACIÓN QUE REVELAR</v>
      </c>
    </row>
    <row r="47" spans="1:8" ht="20.25" x14ac:dyDescent="0.3">
      <c r="A47" s="91"/>
      <c r="B47" s="91"/>
      <c r="C47" s="91"/>
      <c r="D47" s="91"/>
      <c r="E47" s="91"/>
      <c r="F47" s="91"/>
    </row>
    <row r="48" spans="1:8" ht="20.25" x14ac:dyDescent="0.3">
      <c r="A48" s="90" t="s">
        <v>97</v>
      </c>
      <c r="B48" s="90"/>
      <c r="C48" s="90"/>
      <c r="D48" s="90"/>
      <c r="E48" s="90"/>
      <c r="F48" s="90"/>
      <c r="G48" s="5"/>
      <c r="H48" s="5"/>
    </row>
    <row r="49" spans="1:10" ht="20.25" x14ac:dyDescent="0.3">
      <c r="A49" s="112" t="s">
        <v>86</v>
      </c>
      <c r="B49" s="112" t="s">
        <v>83</v>
      </c>
      <c r="C49" s="112" t="s">
        <v>84</v>
      </c>
      <c r="D49" s="112"/>
      <c r="E49" s="112"/>
      <c r="F49" s="112"/>
      <c r="G49" s="7"/>
      <c r="H49" s="7"/>
    </row>
    <row r="50" spans="1:10" ht="30.75" customHeight="1" x14ac:dyDescent="0.3">
      <c r="A50" s="113">
        <v>1211</v>
      </c>
      <c r="B50" s="91" t="s">
        <v>120</v>
      </c>
      <c r="C50" s="111">
        <v>0</v>
      </c>
      <c r="D50" s="91"/>
      <c r="E50" s="91" t="str">
        <f>+IF(OR(C50&lt;&gt;0,C51&lt;&gt;0,C52&lt;&gt;0),"","SIN INFORMACIÓN QUE REVELAR")</f>
        <v>SIN INFORMACIÓN QUE REVELAR</v>
      </c>
      <c r="F50" s="91"/>
    </row>
    <row r="51" spans="1:10" ht="30.75" customHeight="1" x14ac:dyDescent="0.3">
      <c r="A51" s="113">
        <v>1212</v>
      </c>
      <c r="B51" s="91" t="s">
        <v>553</v>
      </c>
      <c r="C51" s="111">
        <v>0</v>
      </c>
      <c r="D51" s="91"/>
      <c r="E51" s="91"/>
      <c r="F51" s="91"/>
    </row>
    <row r="52" spans="1:10" ht="30.75" customHeight="1" x14ac:dyDescent="0.3">
      <c r="A52" s="113">
        <v>1214</v>
      </c>
      <c r="B52" s="91" t="s">
        <v>147</v>
      </c>
      <c r="C52" s="111">
        <v>0</v>
      </c>
      <c r="D52" s="91"/>
      <c r="E52" s="91"/>
      <c r="F52" s="91"/>
    </row>
    <row r="53" spans="1:10" ht="30.75" customHeight="1" x14ac:dyDescent="0.3">
      <c r="A53" s="91"/>
      <c r="B53" s="91"/>
      <c r="C53" s="111"/>
      <c r="D53" s="91"/>
      <c r="E53" s="91"/>
      <c r="F53" s="91"/>
    </row>
    <row r="54" spans="1:10" ht="30.75" customHeight="1" x14ac:dyDescent="0.3">
      <c r="A54" s="90" t="s">
        <v>101</v>
      </c>
      <c r="B54" s="90"/>
      <c r="C54" s="90"/>
      <c r="D54" s="90"/>
      <c r="E54" s="90"/>
      <c r="F54" s="90"/>
      <c r="G54" s="5"/>
      <c r="H54" s="5"/>
      <c r="I54" s="5"/>
      <c r="J54" s="5"/>
    </row>
    <row r="55" spans="1:10" ht="30.75" customHeight="1" x14ac:dyDescent="0.3">
      <c r="A55" s="112" t="s">
        <v>86</v>
      </c>
      <c r="B55" s="112" t="s">
        <v>83</v>
      </c>
      <c r="C55" s="112" t="s">
        <v>84</v>
      </c>
      <c r="D55" s="112" t="s">
        <v>98</v>
      </c>
      <c r="E55" s="112" t="s">
        <v>99</v>
      </c>
      <c r="F55" s="112" t="s">
        <v>554</v>
      </c>
      <c r="G55" s="7" t="s">
        <v>555</v>
      </c>
      <c r="H55" s="7" t="s">
        <v>100</v>
      </c>
      <c r="I55" s="7" t="s">
        <v>556</v>
      </c>
      <c r="J55" s="7" t="s">
        <v>127</v>
      </c>
    </row>
    <row r="56" spans="1:10" ht="30.75" customHeight="1" x14ac:dyDescent="0.3">
      <c r="A56" s="113">
        <v>1230</v>
      </c>
      <c r="B56" s="91" t="s">
        <v>149</v>
      </c>
      <c r="C56" s="111">
        <f>SUM(C57:C63)</f>
        <v>166323604.99000001</v>
      </c>
      <c r="D56" s="111">
        <f>SUM(D57:D63)</f>
        <v>0</v>
      </c>
      <c r="E56" s="111">
        <f>SUM(E57:E63)</f>
        <v>16411345.060000001</v>
      </c>
      <c r="F56" s="91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ht="30.75" customHeight="1" x14ac:dyDescent="0.3">
      <c r="A57" s="113">
        <v>1231</v>
      </c>
      <c r="B57" s="91" t="s">
        <v>150</v>
      </c>
      <c r="C57" s="111">
        <v>88826379.439999998</v>
      </c>
      <c r="D57" s="118"/>
      <c r="E57" s="118"/>
      <c r="F57" s="91"/>
    </row>
    <row r="58" spans="1:10" ht="30.75" customHeight="1" x14ac:dyDescent="0.3">
      <c r="A58" s="113">
        <v>1232</v>
      </c>
      <c r="B58" s="91" t="s">
        <v>151</v>
      </c>
      <c r="C58" s="111">
        <v>0</v>
      </c>
      <c r="D58" s="111">
        <v>0</v>
      </c>
      <c r="E58" s="111">
        <v>0</v>
      </c>
      <c r="F58" s="91"/>
    </row>
    <row r="59" spans="1:10" ht="30.75" customHeight="1" x14ac:dyDescent="0.3">
      <c r="A59" s="113">
        <v>1233</v>
      </c>
      <c r="B59" s="91" t="s">
        <v>152</v>
      </c>
      <c r="C59" s="111">
        <v>49913376.340000004</v>
      </c>
      <c r="D59" s="111">
        <v>0</v>
      </c>
      <c r="E59" s="111">
        <v>15323641.74</v>
      </c>
      <c r="F59" s="91"/>
    </row>
    <row r="60" spans="1:10" ht="30.75" customHeight="1" x14ac:dyDescent="0.3">
      <c r="A60" s="113">
        <v>1234</v>
      </c>
      <c r="B60" s="91" t="s">
        <v>153</v>
      </c>
      <c r="C60" s="111">
        <v>0</v>
      </c>
      <c r="D60" s="111">
        <v>0</v>
      </c>
      <c r="E60" s="111">
        <v>0</v>
      </c>
      <c r="F60" s="91"/>
    </row>
    <row r="61" spans="1:10" ht="30.75" customHeight="1" x14ac:dyDescent="0.3">
      <c r="A61" s="113">
        <v>1235</v>
      </c>
      <c r="B61" s="91" t="s">
        <v>154</v>
      </c>
      <c r="C61" s="111">
        <v>27583849.210000001</v>
      </c>
      <c r="D61" s="111">
        <v>0</v>
      </c>
      <c r="E61" s="111">
        <v>0</v>
      </c>
      <c r="F61" s="91"/>
    </row>
    <row r="62" spans="1:10" ht="30.75" customHeight="1" x14ac:dyDescent="0.3">
      <c r="A62" s="113">
        <v>1236</v>
      </c>
      <c r="B62" s="91" t="s">
        <v>155</v>
      </c>
      <c r="C62" s="111">
        <v>0</v>
      </c>
      <c r="D62" s="111">
        <v>0</v>
      </c>
      <c r="E62" s="111">
        <v>0</v>
      </c>
      <c r="F62" s="91"/>
    </row>
    <row r="63" spans="1:10" ht="30.75" customHeight="1" x14ac:dyDescent="0.3">
      <c r="A63" s="113">
        <v>1239</v>
      </c>
      <c r="B63" s="91" t="s">
        <v>156</v>
      </c>
      <c r="C63" s="111">
        <v>0</v>
      </c>
      <c r="D63" s="111">
        <v>0</v>
      </c>
      <c r="E63" s="111">
        <v>1087703.32</v>
      </c>
      <c r="F63" s="91"/>
    </row>
    <row r="64" spans="1:10" ht="30.75" customHeight="1" x14ac:dyDescent="0.3">
      <c r="A64" s="113">
        <v>1240</v>
      </c>
      <c r="B64" s="91" t="s">
        <v>157</v>
      </c>
      <c r="C64" s="111">
        <f>SUM(C65:C72)</f>
        <v>60574634.189999998</v>
      </c>
      <c r="D64" s="111">
        <f t="shared" ref="D64:E64" si="0">SUM(D65:D72)</f>
        <v>0</v>
      </c>
      <c r="E64" s="111">
        <f t="shared" si="0"/>
        <v>48578984.810000002</v>
      </c>
      <c r="F64" s="91"/>
    </row>
    <row r="65" spans="1:9" ht="30.75" customHeight="1" x14ac:dyDescent="0.3">
      <c r="A65" s="113">
        <v>1241</v>
      </c>
      <c r="B65" s="91" t="s">
        <v>158</v>
      </c>
      <c r="C65" s="111">
        <v>8971438.5299999993</v>
      </c>
      <c r="D65" s="111">
        <v>0</v>
      </c>
      <c r="E65" s="111">
        <v>6272696.75</v>
      </c>
      <c r="F65" s="91"/>
    </row>
    <row r="66" spans="1:9" ht="30.75" customHeight="1" x14ac:dyDescent="0.3">
      <c r="A66" s="113">
        <v>1242</v>
      </c>
      <c r="B66" s="91" t="s">
        <v>159</v>
      </c>
      <c r="C66" s="111">
        <v>2186897.3199999998</v>
      </c>
      <c r="D66" s="111">
        <v>0</v>
      </c>
      <c r="E66" s="111">
        <v>1595328.45</v>
      </c>
      <c r="F66" s="91"/>
    </row>
    <row r="67" spans="1:9" ht="30.75" customHeight="1" x14ac:dyDescent="0.3">
      <c r="A67" s="113">
        <v>1243</v>
      </c>
      <c r="B67" s="91" t="s">
        <v>160</v>
      </c>
      <c r="C67" s="111">
        <v>860968.1</v>
      </c>
      <c r="D67" s="111">
        <v>0</v>
      </c>
      <c r="E67" s="111">
        <v>615547.54</v>
      </c>
      <c r="F67" s="91"/>
    </row>
    <row r="68" spans="1:9" ht="30.75" customHeight="1" x14ac:dyDescent="0.3">
      <c r="A68" s="113">
        <v>1244</v>
      </c>
      <c r="B68" s="91" t="s">
        <v>161</v>
      </c>
      <c r="C68" s="111">
        <v>33197111.329999998</v>
      </c>
      <c r="D68" s="111">
        <v>0</v>
      </c>
      <c r="E68" s="111">
        <v>27986304.359999999</v>
      </c>
      <c r="F68" s="91"/>
    </row>
    <row r="69" spans="1:9" ht="30.75" customHeight="1" x14ac:dyDescent="0.3">
      <c r="A69" s="113">
        <v>1245</v>
      </c>
      <c r="B69" s="91" t="s">
        <v>162</v>
      </c>
      <c r="C69" s="111">
        <v>660327.9</v>
      </c>
      <c r="D69" s="111">
        <v>0</v>
      </c>
      <c r="E69" s="111">
        <v>592709.97</v>
      </c>
      <c r="F69" s="91"/>
    </row>
    <row r="70" spans="1:9" ht="30.75" customHeight="1" x14ac:dyDescent="0.3">
      <c r="A70" s="113">
        <v>1246</v>
      </c>
      <c r="B70" s="91" t="s">
        <v>163</v>
      </c>
      <c r="C70" s="111">
        <v>14697891.01</v>
      </c>
      <c r="D70" s="111">
        <v>0</v>
      </c>
      <c r="E70" s="111">
        <v>11516397.74</v>
      </c>
      <c r="F70" s="91"/>
    </row>
    <row r="71" spans="1:9" ht="30.75" customHeight="1" x14ac:dyDescent="0.3">
      <c r="A71" s="113">
        <v>1247</v>
      </c>
      <c r="B71" s="91" t="s">
        <v>164</v>
      </c>
      <c r="C71" s="111">
        <v>0</v>
      </c>
      <c r="D71" s="111">
        <v>0</v>
      </c>
      <c r="E71" s="111">
        <v>0</v>
      </c>
      <c r="F71" s="91"/>
    </row>
    <row r="72" spans="1:9" ht="30.75" customHeight="1" x14ac:dyDescent="0.3">
      <c r="A72" s="113">
        <v>1248</v>
      </c>
      <c r="B72" s="91" t="s">
        <v>165</v>
      </c>
      <c r="C72" s="111">
        <v>0</v>
      </c>
      <c r="D72" s="111">
        <v>0</v>
      </c>
      <c r="E72" s="111">
        <v>0</v>
      </c>
      <c r="F72" s="91"/>
    </row>
    <row r="73" spans="1:9" ht="30.75" customHeight="1" x14ac:dyDescent="0.3">
      <c r="A73" s="91"/>
      <c r="B73" s="91"/>
      <c r="C73" s="91"/>
      <c r="D73" s="91"/>
      <c r="E73" s="91"/>
      <c r="F73" s="91"/>
    </row>
    <row r="74" spans="1:9" ht="30.75" customHeight="1" x14ac:dyDescent="0.3">
      <c r="A74" s="90" t="s">
        <v>102</v>
      </c>
      <c r="B74" s="90"/>
      <c r="C74" s="90"/>
      <c r="D74" s="90"/>
      <c r="E74" s="90"/>
      <c r="F74" s="90"/>
      <c r="G74" s="5"/>
      <c r="H74" s="5"/>
      <c r="I74" s="5"/>
    </row>
    <row r="75" spans="1:9" ht="30.75" customHeight="1" x14ac:dyDescent="0.3">
      <c r="A75" s="112" t="s">
        <v>86</v>
      </c>
      <c r="B75" s="112" t="s">
        <v>83</v>
      </c>
      <c r="C75" s="112" t="s">
        <v>84</v>
      </c>
      <c r="D75" s="112" t="s">
        <v>103</v>
      </c>
      <c r="E75" s="112" t="s">
        <v>166</v>
      </c>
      <c r="F75" s="112" t="s">
        <v>557</v>
      </c>
      <c r="G75" s="7" t="s">
        <v>148</v>
      </c>
      <c r="H75" s="7" t="s">
        <v>100</v>
      </c>
      <c r="I75" s="7" t="s">
        <v>127</v>
      </c>
    </row>
    <row r="76" spans="1:9" ht="30.75" customHeight="1" x14ac:dyDescent="0.3">
      <c r="A76" s="113">
        <v>1250</v>
      </c>
      <c r="B76" s="91" t="s">
        <v>167</v>
      </c>
      <c r="C76" s="111">
        <f>SUM(C77:C81)</f>
        <v>5640189.4600000009</v>
      </c>
      <c r="D76" s="111">
        <f>SUM(D77:D81)</f>
        <v>0</v>
      </c>
      <c r="E76" s="111">
        <f>SUM(E77:E81)</f>
        <v>5602627.1800000006</v>
      </c>
      <c r="F76" s="91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ht="30.75" customHeight="1" x14ac:dyDescent="0.3">
      <c r="A77" s="113">
        <v>1251</v>
      </c>
      <c r="B77" s="91" t="s">
        <v>168</v>
      </c>
      <c r="C77" s="111">
        <v>5390367.7300000004</v>
      </c>
      <c r="D77" s="111">
        <v>0</v>
      </c>
      <c r="E77" s="111">
        <v>5355493.45</v>
      </c>
      <c r="F77" s="91"/>
    </row>
    <row r="78" spans="1:9" ht="30.75" customHeight="1" x14ac:dyDescent="0.3">
      <c r="A78" s="113">
        <v>1252</v>
      </c>
      <c r="B78" s="91" t="s">
        <v>169</v>
      </c>
      <c r="C78" s="111">
        <v>0</v>
      </c>
      <c r="D78" s="111">
        <v>0</v>
      </c>
      <c r="E78" s="111">
        <v>0</v>
      </c>
      <c r="F78" s="91"/>
    </row>
    <row r="79" spans="1:9" ht="30.75" customHeight="1" x14ac:dyDescent="0.3">
      <c r="A79" s="113">
        <v>1253</v>
      </c>
      <c r="B79" s="91" t="s">
        <v>170</v>
      </c>
      <c r="C79" s="111">
        <v>0</v>
      </c>
      <c r="D79" s="111">
        <v>0</v>
      </c>
      <c r="E79" s="111">
        <v>0</v>
      </c>
      <c r="F79" s="91"/>
    </row>
    <row r="80" spans="1:9" ht="30.75" customHeight="1" x14ac:dyDescent="0.3">
      <c r="A80" s="113">
        <v>1254</v>
      </c>
      <c r="B80" s="91" t="s">
        <v>171</v>
      </c>
      <c r="C80" s="111">
        <v>249821.73</v>
      </c>
      <c r="D80" s="111">
        <v>0</v>
      </c>
      <c r="E80" s="111">
        <v>247133.73</v>
      </c>
      <c r="F80" s="91"/>
    </row>
    <row r="81" spans="1:8" ht="30.75" customHeight="1" x14ac:dyDescent="0.3">
      <c r="A81" s="113">
        <v>1259</v>
      </c>
      <c r="B81" s="91" t="s">
        <v>172</v>
      </c>
      <c r="C81" s="111">
        <v>0</v>
      </c>
      <c r="D81" s="111">
        <v>0</v>
      </c>
      <c r="E81" s="111">
        <v>0</v>
      </c>
      <c r="F81" s="91"/>
    </row>
    <row r="82" spans="1:8" ht="30.75" customHeight="1" x14ac:dyDescent="0.3">
      <c r="A82" s="113">
        <v>1270</v>
      </c>
      <c r="B82" s="91" t="s">
        <v>173</v>
      </c>
      <c r="C82" s="111">
        <f>SUM(C83:C88)</f>
        <v>745601.53</v>
      </c>
      <c r="D82" s="119"/>
      <c r="E82" s="119"/>
      <c r="F82" s="91"/>
    </row>
    <row r="83" spans="1:8" ht="30.75" customHeight="1" x14ac:dyDescent="0.3">
      <c r="A83" s="113">
        <v>1271</v>
      </c>
      <c r="B83" s="91" t="s">
        <v>174</v>
      </c>
      <c r="C83" s="111">
        <v>745601.53</v>
      </c>
      <c r="D83" s="119"/>
      <c r="E83" s="119"/>
      <c r="F83" s="91"/>
    </row>
    <row r="84" spans="1:8" ht="30.75" customHeight="1" x14ac:dyDescent="0.3">
      <c r="A84" s="113">
        <v>1272</v>
      </c>
      <c r="B84" s="91" t="s">
        <v>175</v>
      </c>
      <c r="C84" s="111">
        <v>0</v>
      </c>
      <c r="D84" s="119"/>
      <c r="E84" s="119"/>
      <c r="F84" s="91"/>
    </row>
    <row r="85" spans="1:8" ht="30.75" customHeight="1" x14ac:dyDescent="0.3">
      <c r="A85" s="113">
        <v>1273</v>
      </c>
      <c r="B85" s="91" t="s">
        <v>176</v>
      </c>
      <c r="C85" s="111">
        <v>0</v>
      </c>
      <c r="D85" s="119"/>
      <c r="E85" s="119"/>
      <c r="F85" s="91"/>
    </row>
    <row r="86" spans="1:8" ht="30.75" customHeight="1" x14ac:dyDescent="0.3">
      <c r="A86" s="113">
        <v>1274</v>
      </c>
      <c r="B86" s="91" t="s">
        <v>177</v>
      </c>
      <c r="C86" s="111">
        <v>0</v>
      </c>
      <c r="D86" s="119"/>
      <c r="E86" s="119"/>
      <c r="F86" s="91"/>
    </row>
    <row r="87" spans="1:8" ht="30.75" customHeight="1" x14ac:dyDescent="0.3">
      <c r="A87" s="113">
        <v>1275</v>
      </c>
      <c r="B87" s="91" t="s">
        <v>178</v>
      </c>
      <c r="C87" s="111">
        <v>0</v>
      </c>
      <c r="D87" s="119"/>
      <c r="E87" s="119"/>
      <c r="F87" s="91"/>
    </row>
    <row r="88" spans="1:8" ht="30.75" customHeight="1" x14ac:dyDescent="0.3">
      <c r="A88" s="113">
        <v>1279</v>
      </c>
      <c r="B88" s="91" t="s">
        <v>179</v>
      </c>
      <c r="C88" s="111">
        <v>0</v>
      </c>
      <c r="D88" s="119"/>
      <c r="E88" s="119"/>
      <c r="F88" s="91"/>
    </row>
    <row r="89" spans="1:8" ht="30.75" customHeight="1" x14ac:dyDescent="0.3">
      <c r="A89" s="91"/>
      <c r="B89" s="91"/>
      <c r="C89" s="91"/>
      <c r="D89" s="91"/>
      <c r="E89" s="91"/>
      <c r="F89" s="91"/>
    </row>
    <row r="90" spans="1:8" ht="30.75" customHeight="1" x14ac:dyDescent="0.3">
      <c r="A90" s="90" t="s">
        <v>104</v>
      </c>
      <c r="B90" s="90"/>
      <c r="C90" s="90"/>
      <c r="D90" s="90"/>
      <c r="E90" s="90"/>
      <c r="F90" s="90"/>
      <c r="G90" s="5"/>
      <c r="H90" s="5"/>
    </row>
    <row r="91" spans="1:8" ht="30.75" customHeight="1" x14ac:dyDescent="0.3">
      <c r="A91" s="112" t="s">
        <v>86</v>
      </c>
      <c r="B91" s="112" t="s">
        <v>83</v>
      </c>
      <c r="C91" s="112" t="s">
        <v>84</v>
      </c>
      <c r="D91" s="112" t="s">
        <v>180</v>
      </c>
      <c r="E91" s="112"/>
      <c r="F91" s="112"/>
      <c r="G91" s="7"/>
      <c r="H91" s="7"/>
    </row>
    <row r="92" spans="1:8" ht="30.75" customHeight="1" x14ac:dyDescent="0.3">
      <c r="A92" s="113">
        <v>1160</v>
      </c>
      <c r="B92" s="91" t="s">
        <v>181</v>
      </c>
      <c r="C92" s="111">
        <f>SUM(C93:C94)</f>
        <v>0</v>
      </c>
      <c r="D92" s="91"/>
      <c r="E92" s="91" t="str">
        <f>IF(OR(C92&lt;&gt;0,C93&lt;&gt;0,C94&lt;&gt;0),"","SIN INFORMACIÓN QUE REVELAR")</f>
        <v>SIN INFORMACIÓN QUE REVELAR</v>
      </c>
      <c r="F92" s="91"/>
    </row>
    <row r="93" spans="1:8" ht="30.75" customHeight="1" x14ac:dyDescent="0.3">
      <c r="A93" s="113">
        <v>1161</v>
      </c>
      <c r="B93" s="91" t="s">
        <v>182</v>
      </c>
      <c r="C93" s="111">
        <v>0</v>
      </c>
      <c r="D93" s="91"/>
      <c r="E93" s="91"/>
      <c r="F93" s="91"/>
    </row>
    <row r="94" spans="1:8" ht="30.75" customHeight="1" x14ac:dyDescent="0.3">
      <c r="A94" s="113">
        <v>1162</v>
      </c>
      <c r="B94" s="91" t="s">
        <v>183</v>
      </c>
      <c r="C94" s="111">
        <v>0</v>
      </c>
      <c r="D94" s="91"/>
      <c r="E94" s="91"/>
      <c r="F94" s="91"/>
    </row>
    <row r="95" spans="1:8" ht="30.75" customHeight="1" x14ac:dyDescent="0.3">
      <c r="A95" s="91"/>
      <c r="B95" s="91"/>
      <c r="C95" s="111"/>
      <c r="D95" s="91"/>
      <c r="E95" s="91"/>
      <c r="F95" s="91"/>
    </row>
    <row r="96" spans="1:8" ht="30.75" customHeight="1" x14ac:dyDescent="0.3">
      <c r="A96" s="90" t="s">
        <v>558</v>
      </c>
      <c r="B96" s="90"/>
      <c r="C96" s="90"/>
      <c r="D96" s="90"/>
      <c r="E96" s="90"/>
      <c r="F96" s="90"/>
      <c r="G96" s="5"/>
      <c r="H96" s="5"/>
    </row>
    <row r="97" spans="1:8" ht="30.75" customHeight="1" x14ac:dyDescent="0.25">
      <c r="A97" s="114" t="s">
        <v>86</v>
      </c>
      <c r="B97" s="114" t="s">
        <v>83</v>
      </c>
      <c r="C97" s="114" t="s">
        <v>84</v>
      </c>
      <c r="D97" s="114" t="s">
        <v>127</v>
      </c>
      <c r="E97" s="114"/>
      <c r="F97" s="114"/>
      <c r="G97" s="7"/>
      <c r="H97" s="7"/>
    </row>
    <row r="98" spans="1:8" ht="18" x14ac:dyDescent="0.25">
      <c r="A98" s="115">
        <v>1190</v>
      </c>
      <c r="B98" s="116" t="s">
        <v>491</v>
      </c>
      <c r="C98" s="117">
        <f>SUM(C99:C102)</f>
        <v>0</v>
      </c>
      <c r="D98" s="116"/>
      <c r="E98" s="116" t="str">
        <f>IF(OR(C98&lt;&gt;0,C99&lt;&gt;0,C100&lt;&gt;0,C101&lt;&gt;0,C102&lt;&gt;0,C103&lt;&gt;0,C104&lt;&gt;0,C105&lt;&gt;0,C106&lt;&gt;0),"","SIN INFORMACIÓN QUE REVELAR")</f>
        <v>SIN INFORMACIÓN QUE REVELAR</v>
      </c>
      <c r="F98" s="116"/>
    </row>
    <row r="99" spans="1:8" ht="18" x14ac:dyDescent="0.25">
      <c r="A99" s="115">
        <v>1191</v>
      </c>
      <c r="B99" s="116" t="s">
        <v>484</v>
      </c>
      <c r="C99" s="117">
        <v>0</v>
      </c>
      <c r="D99" s="116"/>
      <c r="E99" s="116"/>
      <c r="F99" s="116"/>
    </row>
    <row r="100" spans="1:8" ht="18" x14ac:dyDescent="0.25">
      <c r="A100" s="115">
        <v>1192</v>
      </c>
      <c r="B100" s="116" t="s">
        <v>485</v>
      </c>
      <c r="C100" s="117">
        <v>0</v>
      </c>
      <c r="D100" s="116"/>
      <c r="E100" s="116"/>
      <c r="F100" s="116"/>
    </row>
    <row r="101" spans="1:8" ht="18" x14ac:dyDescent="0.25">
      <c r="A101" s="115">
        <v>1193</v>
      </c>
      <c r="B101" s="116" t="s">
        <v>486</v>
      </c>
      <c r="C101" s="117">
        <v>0</v>
      </c>
      <c r="D101" s="116"/>
      <c r="E101" s="116"/>
      <c r="F101" s="116"/>
    </row>
    <row r="102" spans="1:8" ht="18" x14ac:dyDescent="0.25">
      <c r="A102" s="115">
        <v>1194</v>
      </c>
      <c r="B102" s="116" t="s">
        <v>487</v>
      </c>
      <c r="C102" s="117">
        <v>0</v>
      </c>
      <c r="D102" s="116"/>
      <c r="E102" s="116"/>
      <c r="F102" s="116"/>
    </row>
    <row r="103" spans="1:8" ht="18" x14ac:dyDescent="0.25">
      <c r="A103" s="115">
        <v>1290</v>
      </c>
      <c r="B103" s="116" t="s">
        <v>184</v>
      </c>
      <c r="C103" s="117">
        <f>SUM(C104:C106)</f>
        <v>0</v>
      </c>
      <c r="D103" s="116"/>
      <c r="E103" s="116"/>
      <c r="F103" s="116"/>
    </row>
    <row r="104" spans="1:8" ht="18" x14ac:dyDescent="0.25">
      <c r="A104" s="115">
        <v>1291</v>
      </c>
      <c r="B104" s="116" t="s">
        <v>185</v>
      </c>
      <c r="C104" s="117">
        <v>0</v>
      </c>
      <c r="D104" s="116"/>
      <c r="E104" s="116"/>
      <c r="F104" s="116"/>
    </row>
    <row r="105" spans="1:8" ht="18" x14ac:dyDescent="0.25">
      <c r="A105" s="115">
        <v>1292</v>
      </c>
      <c r="B105" s="116" t="s">
        <v>186</v>
      </c>
      <c r="C105" s="117">
        <v>0</v>
      </c>
      <c r="D105" s="116"/>
      <c r="E105" s="116"/>
      <c r="F105" s="116"/>
    </row>
    <row r="106" spans="1:8" ht="18" x14ac:dyDescent="0.25">
      <c r="A106" s="115">
        <v>1293</v>
      </c>
      <c r="B106" s="116" t="s">
        <v>187</v>
      </c>
      <c r="C106" s="117">
        <v>0</v>
      </c>
      <c r="D106" s="116"/>
      <c r="E106" s="116"/>
      <c r="F106" s="116"/>
    </row>
    <row r="107" spans="1:8" ht="18" x14ac:dyDescent="0.25">
      <c r="A107" s="86" t="s">
        <v>105</v>
      </c>
      <c r="B107" s="86"/>
      <c r="C107" s="86"/>
      <c r="D107" s="86"/>
      <c r="E107" s="86"/>
      <c r="F107" s="86"/>
      <c r="G107" s="5"/>
      <c r="H107" s="5"/>
    </row>
    <row r="108" spans="1:8" ht="18" x14ac:dyDescent="0.25">
      <c r="A108" s="114" t="s">
        <v>86</v>
      </c>
      <c r="B108" s="114" t="s">
        <v>83</v>
      </c>
      <c r="C108" s="114" t="s">
        <v>84</v>
      </c>
      <c r="D108" s="114" t="s">
        <v>123</v>
      </c>
      <c r="E108" s="114" t="s">
        <v>124</v>
      </c>
      <c r="F108" s="114" t="s">
        <v>125</v>
      </c>
      <c r="G108" s="7" t="s">
        <v>188</v>
      </c>
      <c r="H108" s="7" t="s">
        <v>577</v>
      </c>
    </row>
    <row r="109" spans="1:8" ht="18" x14ac:dyDescent="0.25">
      <c r="A109" s="115">
        <v>2110</v>
      </c>
      <c r="B109" s="116" t="s">
        <v>189</v>
      </c>
      <c r="C109" s="117">
        <f>SUM(C110:C118)</f>
        <v>7981861.4400000004</v>
      </c>
      <c r="D109" s="117">
        <f>SUM(D110:D118)</f>
        <v>7981861.4400000004</v>
      </c>
      <c r="E109" s="117">
        <f>SUM(E110:E118)</f>
        <v>0</v>
      </c>
      <c r="F109" s="117">
        <f>SUM(F110:F118)</f>
        <v>0</v>
      </c>
      <c r="G109" s="67">
        <f>SUM(G110:G118)</f>
        <v>0</v>
      </c>
      <c r="H109" s="6" t="str">
        <f>IF(OR(C109&lt;&gt;0,C110&lt;&gt;0,C111&lt;&gt;0,C112&lt;&gt;0,C113&lt;&gt;0,C114&lt;&gt;0,C115&lt;&gt;0,C116&lt;&gt;0,C117&lt;&gt;0,C118&lt;&gt;0,C119&lt;&gt;0,C120&lt;&gt;0,C121&lt;&gt;0,C122&lt;&gt;0),"","SIN INFORMACIÓN QUE REVELAR")</f>
        <v/>
      </c>
    </row>
    <row r="110" spans="1:8" ht="18" x14ac:dyDescent="0.25">
      <c r="A110" s="115">
        <v>2111</v>
      </c>
      <c r="B110" s="116" t="s">
        <v>190</v>
      </c>
      <c r="C110" s="117">
        <v>-73487.44</v>
      </c>
      <c r="D110" s="117">
        <f>C110</f>
        <v>-73487.44</v>
      </c>
      <c r="E110" s="117">
        <v>0</v>
      </c>
      <c r="F110" s="117">
        <v>0</v>
      </c>
      <c r="G110" s="67">
        <v>0</v>
      </c>
    </row>
    <row r="111" spans="1:8" ht="18" x14ac:dyDescent="0.25">
      <c r="A111" s="115">
        <v>2112</v>
      </c>
      <c r="B111" s="116" t="s">
        <v>191</v>
      </c>
      <c r="C111" s="117">
        <v>1413676.69</v>
      </c>
      <c r="D111" s="117">
        <f t="shared" ref="D111:D118" si="1">C111</f>
        <v>1413676.69</v>
      </c>
      <c r="E111" s="117">
        <v>0</v>
      </c>
      <c r="F111" s="117">
        <v>0</v>
      </c>
      <c r="G111" s="67">
        <v>0</v>
      </c>
    </row>
    <row r="112" spans="1:8" ht="18" x14ac:dyDescent="0.25">
      <c r="A112" s="115">
        <v>2113</v>
      </c>
      <c r="B112" s="116" t="s">
        <v>192</v>
      </c>
      <c r="C112" s="117">
        <v>4015238.63</v>
      </c>
      <c r="D112" s="117">
        <f t="shared" si="1"/>
        <v>4015238.63</v>
      </c>
      <c r="E112" s="117">
        <v>0</v>
      </c>
      <c r="F112" s="117">
        <v>0</v>
      </c>
      <c r="G112" s="67">
        <v>0</v>
      </c>
    </row>
    <row r="113" spans="1:8" ht="18" x14ac:dyDescent="0.25">
      <c r="A113" s="115">
        <v>2114</v>
      </c>
      <c r="B113" s="116" t="s">
        <v>193</v>
      </c>
      <c r="C113" s="117">
        <v>0</v>
      </c>
      <c r="D113" s="117">
        <f t="shared" si="1"/>
        <v>0</v>
      </c>
      <c r="E113" s="117">
        <v>0</v>
      </c>
      <c r="F113" s="117">
        <v>0</v>
      </c>
      <c r="G113" s="67">
        <v>0</v>
      </c>
    </row>
    <row r="114" spans="1:8" ht="18" x14ac:dyDescent="0.25">
      <c r="A114" s="115">
        <v>2115</v>
      </c>
      <c r="B114" s="116" t="s">
        <v>194</v>
      </c>
      <c r="C114" s="117">
        <v>0</v>
      </c>
      <c r="D114" s="117">
        <f t="shared" si="1"/>
        <v>0</v>
      </c>
      <c r="E114" s="117">
        <v>0</v>
      </c>
      <c r="F114" s="117">
        <v>0</v>
      </c>
      <c r="G114" s="67">
        <v>0</v>
      </c>
    </row>
    <row r="115" spans="1:8" ht="18" x14ac:dyDescent="0.25">
      <c r="A115" s="115">
        <v>2116</v>
      </c>
      <c r="B115" s="116" t="s">
        <v>195</v>
      </c>
      <c r="C115" s="117">
        <v>0</v>
      </c>
      <c r="D115" s="117">
        <f t="shared" si="1"/>
        <v>0</v>
      </c>
      <c r="E115" s="117">
        <v>0</v>
      </c>
      <c r="F115" s="117">
        <v>0</v>
      </c>
      <c r="G115" s="67">
        <v>0</v>
      </c>
    </row>
    <row r="116" spans="1:8" ht="18" x14ac:dyDescent="0.25">
      <c r="A116" s="115">
        <v>2117</v>
      </c>
      <c r="B116" s="116" t="s">
        <v>196</v>
      </c>
      <c r="C116" s="117">
        <v>2091855.78</v>
      </c>
      <c r="D116" s="117">
        <f t="shared" si="1"/>
        <v>2091855.78</v>
      </c>
      <c r="E116" s="117">
        <v>0</v>
      </c>
      <c r="F116" s="117">
        <v>0</v>
      </c>
      <c r="G116" s="67">
        <v>0</v>
      </c>
    </row>
    <row r="117" spans="1:8" ht="18" x14ac:dyDescent="0.25">
      <c r="A117" s="115">
        <v>2118</v>
      </c>
      <c r="B117" s="116" t="s">
        <v>197</v>
      </c>
      <c r="C117" s="117">
        <v>0</v>
      </c>
      <c r="D117" s="117">
        <f t="shared" si="1"/>
        <v>0</v>
      </c>
      <c r="E117" s="117">
        <v>0</v>
      </c>
      <c r="F117" s="117">
        <v>0</v>
      </c>
      <c r="G117" s="67">
        <v>0</v>
      </c>
    </row>
    <row r="118" spans="1:8" ht="18" x14ac:dyDescent="0.25">
      <c r="A118" s="115">
        <v>2119</v>
      </c>
      <c r="B118" s="116" t="s">
        <v>198</v>
      </c>
      <c r="C118" s="117">
        <v>534577.78</v>
      </c>
      <c r="D118" s="117">
        <f t="shared" si="1"/>
        <v>534577.78</v>
      </c>
      <c r="E118" s="117">
        <v>0</v>
      </c>
      <c r="F118" s="117">
        <v>0</v>
      </c>
      <c r="G118" s="67">
        <v>0</v>
      </c>
    </row>
    <row r="119" spans="1:8" ht="18" x14ac:dyDescent="0.25">
      <c r="A119" s="115">
        <v>2120</v>
      </c>
      <c r="B119" s="116" t="s">
        <v>199</v>
      </c>
      <c r="C119" s="117">
        <f>SUM(C120:C122)</f>
        <v>0</v>
      </c>
      <c r="D119" s="117">
        <f t="shared" ref="D119:G119" si="2">SUM(D120:D122)</f>
        <v>0</v>
      </c>
      <c r="E119" s="117">
        <f t="shared" si="2"/>
        <v>0</v>
      </c>
      <c r="F119" s="117">
        <f t="shared" si="2"/>
        <v>0</v>
      </c>
      <c r="G119" s="67">
        <f t="shared" si="2"/>
        <v>0</v>
      </c>
    </row>
    <row r="120" spans="1:8" ht="18" x14ac:dyDescent="0.25">
      <c r="A120" s="115">
        <v>2121</v>
      </c>
      <c r="B120" s="116" t="s">
        <v>200</v>
      </c>
      <c r="C120" s="117">
        <v>0</v>
      </c>
      <c r="D120" s="117">
        <f>C120</f>
        <v>0</v>
      </c>
      <c r="E120" s="117">
        <v>0</v>
      </c>
      <c r="F120" s="117">
        <v>0</v>
      </c>
      <c r="G120" s="67">
        <v>0</v>
      </c>
    </row>
    <row r="121" spans="1:8" ht="18" x14ac:dyDescent="0.25">
      <c r="A121" s="115">
        <v>2122</v>
      </c>
      <c r="B121" s="116" t="s">
        <v>201</v>
      </c>
      <c r="C121" s="117">
        <v>0</v>
      </c>
      <c r="D121" s="117">
        <f t="shared" ref="D121:D122" si="3">C121</f>
        <v>0</v>
      </c>
      <c r="E121" s="117">
        <v>0</v>
      </c>
      <c r="F121" s="117">
        <v>0</v>
      </c>
      <c r="G121" s="67">
        <v>0</v>
      </c>
    </row>
    <row r="122" spans="1:8" ht="18" x14ac:dyDescent="0.25">
      <c r="A122" s="115">
        <v>2129</v>
      </c>
      <c r="B122" s="116" t="s">
        <v>202</v>
      </c>
      <c r="C122" s="117">
        <v>0</v>
      </c>
      <c r="D122" s="117">
        <f t="shared" si="3"/>
        <v>0</v>
      </c>
      <c r="E122" s="117">
        <v>0</v>
      </c>
      <c r="F122" s="117">
        <v>0</v>
      </c>
      <c r="G122" s="67">
        <v>0</v>
      </c>
    </row>
    <row r="123" spans="1:8" ht="18" x14ac:dyDescent="0.25">
      <c r="A123" s="86" t="s">
        <v>106</v>
      </c>
      <c r="B123" s="86"/>
      <c r="C123" s="86"/>
      <c r="D123" s="86"/>
      <c r="E123" s="86"/>
      <c r="F123" s="86"/>
      <c r="G123" s="5"/>
      <c r="H123" s="5"/>
    </row>
    <row r="124" spans="1:8" ht="18" x14ac:dyDescent="0.25">
      <c r="A124" s="114" t="s">
        <v>86</v>
      </c>
      <c r="B124" s="114" t="s">
        <v>83</v>
      </c>
      <c r="C124" s="114" t="s">
        <v>84</v>
      </c>
      <c r="D124" s="114" t="s">
        <v>87</v>
      </c>
      <c r="E124" s="114" t="s">
        <v>127</v>
      </c>
      <c r="F124" s="114"/>
      <c r="G124" s="7"/>
      <c r="H124" s="7"/>
    </row>
    <row r="125" spans="1:8" ht="18" x14ac:dyDescent="0.25">
      <c r="A125" s="115">
        <v>2160</v>
      </c>
      <c r="B125" s="116" t="s">
        <v>203</v>
      </c>
      <c r="C125" s="117">
        <f>SUM(C126:C131)</f>
        <v>0</v>
      </c>
      <c r="D125" s="116"/>
      <c r="E125" s="116" t="str">
        <f>IF(OR(C125&lt;&gt;0,C126&lt;&gt;0,C127&lt;&gt;0,C128&lt;&gt;0,C129&lt;&gt;0,C130&lt;&gt;0,C131&lt;&gt;0,C132&lt;&gt;0,C133&lt;&gt;0,C134&lt;&gt;0,C135&lt;&gt;0,C136&lt;&gt;0,C137&lt;&gt;0,C138&lt;&gt;0),"","SIN INFORMACIÓN QUE REVELAR")</f>
        <v>SIN INFORMACIÓN QUE REVELAR</v>
      </c>
      <c r="F125" s="116"/>
    </row>
    <row r="126" spans="1:8" ht="18" x14ac:dyDescent="0.25">
      <c r="A126" s="115">
        <v>2161</v>
      </c>
      <c r="B126" s="116" t="s">
        <v>204</v>
      </c>
      <c r="C126" s="117">
        <v>0</v>
      </c>
      <c r="D126" s="116"/>
      <c r="E126" s="116"/>
      <c r="F126" s="116"/>
    </row>
    <row r="127" spans="1:8" ht="18" x14ac:dyDescent="0.25">
      <c r="A127" s="115">
        <v>2162</v>
      </c>
      <c r="B127" s="116" t="s">
        <v>205</v>
      </c>
      <c r="C127" s="117">
        <v>0</v>
      </c>
      <c r="D127" s="116"/>
      <c r="E127" s="116"/>
      <c r="F127" s="116"/>
    </row>
    <row r="128" spans="1:8" ht="18" x14ac:dyDescent="0.25">
      <c r="A128" s="115">
        <v>2163</v>
      </c>
      <c r="B128" s="116" t="s">
        <v>206</v>
      </c>
      <c r="C128" s="117">
        <v>0</v>
      </c>
      <c r="D128" s="116"/>
      <c r="E128" s="116"/>
      <c r="F128" s="116"/>
    </row>
    <row r="129" spans="1:8" ht="18" x14ac:dyDescent="0.25">
      <c r="A129" s="115">
        <v>2164</v>
      </c>
      <c r="B129" s="116" t="s">
        <v>207</v>
      </c>
      <c r="C129" s="117">
        <v>0</v>
      </c>
      <c r="D129" s="116"/>
      <c r="E129" s="116"/>
      <c r="F129" s="116"/>
    </row>
    <row r="130" spans="1:8" ht="18" x14ac:dyDescent="0.25">
      <c r="A130" s="115">
        <v>2165</v>
      </c>
      <c r="B130" s="116" t="s">
        <v>208</v>
      </c>
      <c r="C130" s="117">
        <v>0</v>
      </c>
      <c r="D130" s="116"/>
      <c r="E130" s="116"/>
      <c r="F130" s="116"/>
    </row>
    <row r="131" spans="1:8" ht="18" x14ac:dyDescent="0.25">
      <c r="A131" s="115">
        <v>2166</v>
      </c>
      <c r="B131" s="116" t="s">
        <v>209</v>
      </c>
      <c r="C131" s="117">
        <v>0</v>
      </c>
      <c r="D131" s="116"/>
      <c r="E131" s="116"/>
      <c r="F131" s="116"/>
    </row>
    <row r="132" spans="1:8" ht="18" x14ac:dyDescent="0.25">
      <c r="A132" s="115">
        <v>2250</v>
      </c>
      <c r="B132" s="116" t="s">
        <v>210</v>
      </c>
      <c r="C132" s="117">
        <f>SUM(C133:C138)</f>
        <v>0</v>
      </c>
      <c r="D132" s="116"/>
      <c r="E132" s="116"/>
      <c r="F132" s="116"/>
    </row>
    <row r="133" spans="1:8" ht="18" x14ac:dyDescent="0.25">
      <c r="A133" s="115">
        <v>2251</v>
      </c>
      <c r="B133" s="116" t="s">
        <v>211</v>
      </c>
      <c r="C133" s="117">
        <v>0</v>
      </c>
      <c r="D133" s="116"/>
      <c r="E133" s="116"/>
      <c r="F133" s="116"/>
    </row>
    <row r="134" spans="1:8" ht="18" x14ac:dyDescent="0.25">
      <c r="A134" s="115">
        <v>2252</v>
      </c>
      <c r="B134" s="116" t="s">
        <v>212</v>
      </c>
      <c r="C134" s="117">
        <v>0</v>
      </c>
      <c r="D134" s="116"/>
      <c r="E134" s="116"/>
      <c r="F134" s="116"/>
    </row>
    <row r="135" spans="1:8" ht="18" x14ac:dyDescent="0.25">
      <c r="A135" s="115">
        <v>2253</v>
      </c>
      <c r="B135" s="116" t="s">
        <v>213</v>
      </c>
      <c r="C135" s="117">
        <v>0</v>
      </c>
      <c r="D135" s="116"/>
      <c r="E135" s="116"/>
      <c r="F135" s="116"/>
    </row>
    <row r="136" spans="1:8" ht="18" x14ac:dyDescent="0.25">
      <c r="A136" s="115">
        <v>2254</v>
      </c>
      <c r="B136" s="116" t="s">
        <v>214</v>
      </c>
      <c r="C136" s="117">
        <v>0</v>
      </c>
      <c r="D136" s="116"/>
      <c r="E136" s="116"/>
      <c r="F136" s="116"/>
    </row>
    <row r="137" spans="1:8" ht="18" x14ac:dyDescent="0.25">
      <c r="A137" s="115">
        <v>2255</v>
      </c>
      <c r="B137" s="116" t="s">
        <v>215</v>
      </c>
      <c r="C137" s="117">
        <v>0</v>
      </c>
      <c r="D137" s="116"/>
      <c r="E137" s="116"/>
      <c r="F137" s="116"/>
    </row>
    <row r="138" spans="1:8" ht="18" x14ac:dyDescent="0.25">
      <c r="A138" s="115">
        <v>2256</v>
      </c>
      <c r="B138" s="116" t="s">
        <v>216</v>
      </c>
      <c r="C138" s="117">
        <v>0</v>
      </c>
      <c r="D138" s="116"/>
      <c r="E138" s="116"/>
      <c r="F138" s="116"/>
    </row>
    <row r="139" spans="1:8" ht="18" x14ac:dyDescent="0.25">
      <c r="A139" s="86" t="s">
        <v>559</v>
      </c>
      <c r="B139" s="86"/>
      <c r="C139" s="86"/>
      <c r="D139" s="86"/>
      <c r="E139" s="86"/>
      <c r="F139" s="86"/>
      <c r="G139" s="5"/>
      <c r="H139" s="5"/>
    </row>
    <row r="140" spans="1:8" ht="18" x14ac:dyDescent="0.25">
      <c r="A140" s="120" t="s">
        <v>86</v>
      </c>
      <c r="B140" s="120" t="s">
        <v>83</v>
      </c>
      <c r="C140" s="120" t="s">
        <v>84</v>
      </c>
      <c r="D140" s="120" t="s">
        <v>87</v>
      </c>
      <c r="E140" s="120" t="s">
        <v>127</v>
      </c>
      <c r="F140" s="120"/>
      <c r="G140" s="9"/>
      <c r="H140" s="9"/>
    </row>
    <row r="141" spans="1:8" ht="18" x14ac:dyDescent="0.25">
      <c r="A141" s="115">
        <v>2150</v>
      </c>
      <c r="B141" s="116" t="s">
        <v>560</v>
      </c>
      <c r="C141" s="117">
        <f>SUM(C142:C144)</f>
        <v>0</v>
      </c>
      <c r="D141" s="116"/>
      <c r="E141" s="116" t="e">
        <f>IF(OR(C141&lt;&gt;0,C142&lt;&gt;0,C143&lt;&gt;0,C144&lt;&gt;0,C145&lt;&gt;0,C146&lt;&gt;0,C147&lt;&gt;0,#REF!&lt;&gt;0),"","SIN INFORMACIÓN QUE REVELAR")</f>
        <v>#REF!</v>
      </c>
      <c r="F141" s="116"/>
    </row>
    <row r="142" spans="1:8" ht="18" x14ac:dyDescent="0.25">
      <c r="A142" s="115">
        <v>2151</v>
      </c>
      <c r="B142" s="116" t="s">
        <v>561</v>
      </c>
      <c r="C142" s="117">
        <v>0</v>
      </c>
      <c r="D142" s="116"/>
      <c r="E142" s="116"/>
      <c r="F142" s="116"/>
    </row>
    <row r="143" spans="1:8" ht="18" x14ac:dyDescent="0.25">
      <c r="A143" s="115">
        <v>2152</v>
      </c>
      <c r="B143" s="116" t="s">
        <v>562</v>
      </c>
      <c r="C143" s="117">
        <v>0</v>
      </c>
      <c r="D143" s="116"/>
      <c r="E143" s="116"/>
      <c r="F143" s="116"/>
    </row>
    <row r="144" spans="1:8" ht="18" x14ac:dyDescent="0.25">
      <c r="A144" s="115">
        <v>2159</v>
      </c>
      <c r="B144" s="116" t="s">
        <v>217</v>
      </c>
      <c r="C144" s="117">
        <v>0</v>
      </c>
      <c r="D144" s="116"/>
      <c r="E144" s="116"/>
      <c r="F144" s="116"/>
    </row>
    <row r="145" spans="1:6" ht="18" x14ac:dyDescent="0.25">
      <c r="A145" s="115">
        <v>2240</v>
      </c>
      <c r="B145" s="116" t="s">
        <v>219</v>
      </c>
      <c r="C145" s="117">
        <f>SUM(C146:C147)</f>
        <v>0</v>
      </c>
      <c r="D145" s="116"/>
      <c r="E145" s="116"/>
      <c r="F145" s="116"/>
    </row>
    <row r="146" spans="1:6" ht="18" x14ac:dyDescent="0.25">
      <c r="A146" s="115">
        <v>2241</v>
      </c>
      <c r="B146" s="116" t="s">
        <v>220</v>
      </c>
      <c r="C146" s="117">
        <v>0</v>
      </c>
      <c r="D146" s="116"/>
      <c r="E146" s="116"/>
      <c r="F146" s="116"/>
    </row>
    <row r="147" spans="1:6" ht="18" x14ac:dyDescent="0.25">
      <c r="A147" s="115">
        <v>2242</v>
      </c>
      <c r="B147" s="116" t="s">
        <v>221</v>
      </c>
      <c r="C147" s="117">
        <v>0</v>
      </c>
      <c r="D147" s="116"/>
      <c r="E147" s="116"/>
      <c r="F147" s="116"/>
    </row>
    <row r="148" spans="1:6" ht="18" x14ac:dyDescent="0.25">
      <c r="A148" s="121" t="s">
        <v>563</v>
      </c>
      <c r="B148" s="121"/>
      <c r="C148" s="121"/>
      <c r="D148" s="121"/>
      <c r="E148" s="121"/>
      <c r="F148" s="116"/>
    </row>
    <row r="149" spans="1:6" ht="18" x14ac:dyDescent="0.25">
      <c r="A149" s="122" t="s">
        <v>86</v>
      </c>
      <c r="B149" s="122" t="s">
        <v>83</v>
      </c>
      <c r="C149" s="122" t="s">
        <v>84</v>
      </c>
      <c r="D149" s="123" t="s">
        <v>87</v>
      </c>
      <c r="E149" s="123" t="s">
        <v>127</v>
      </c>
      <c r="F149" s="116"/>
    </row>
    <row r="150" spans="1:6" ht="18" x14ac:dyDescent="0.25">
      <c r="A150" s="128">
        <v>2170</v>
      </c>
      <c r="B150" s="129" t="s">
        <v>564</v>
      </c>
      <c r="C150" s="130">
        <f>SUM(C151:C153)</f>
        <v>0</v>
      </c>
      <c r="D150" s="129"/>
      <c r="E150" s="129" t="str">
        <f>IF(OR(C150&lt;&gt;0,C151&lt;&gt;0,C152&lt;&gt;0,C153&lt;&gt;0,C154&lt;&gt;0,C155&lt;&gt;0,C156&lt;&gt;0,C157&lt;&gt;0,C158&lt;&gt;0),"","SIN INFORMACIÓN QUE REVELAR")</f>
        <v>SIN INFORMACIÓN QUE REVELAR</v>
      </c>
      <c r="F150" s="116"/>
    </row>
    <row r="151" spans="1:6" ht="18.75" customHeight="1" x14ac:dyDescent="0.25">
      <c r="A151" s="128">
        <v>2171</v>
      </c>
      <c r="B151" s="129" t="s">
        <v>565</v>
      </c>
      <c r="C151" s="130">
        <v>0</v>
      </c>
      <c r="D151" s="129"/>
      <c r="E151" s="129"/>
      <c r="F151" s="116"/>
    </row>
    <row r="152" spans="1:6" ht="18" x14ac:dyDescent="0.25">
      <c r="A152" s="128">
        <v>2172</v>
      </c>
      <c r="B152" s="129" t="s">
        <v>566</v>
      </c>
      <c r="C152" s="130">
        <v>0</v>
      </c>
      <c r="D152" s="129"/>
      <c r="E152" s="129"/>
      <c r="F152" s="116"/>
    </row>
    <row r="153" spans="1:6" ht="18" x14ac:dyDescent="0.25">
      <c r="A153" s="128">
        <v>2179</v>
      </c>
      <c r="B153" s="129" t="s">
        <v>567</v>
      </c>
      <c r="C153" s="130">
        <v>0</v>
      </c>
      <c r="D153" s="129"/>
      <c r="E153" s="129"/>
      <c r="F153" s="116"/>
    </row>
    <row r="154" spans="1:6" ht="18" x14ac:dyDescent="0.25">
      <c r="A154" s="128">
        <v>2260</v>
      </c>
      <c r="B154" s="129" t="s">
        <v>568</v>
      </c>
      <c r="C154" s="130">
        <f>SUM(C155:C158)</f>
        <v>0</v>
      </c>
      <c r="D154" s="129"/>
      <c r="E154" s="129"/>
      <c r="F154" s="116"/>
    </row>
    <row r="155" spans="1:6" ht="18" x14ac:dyDescent="0.25">
      <c r="A155" s="128">
        <v>2261</v>
      </c>
      <c r="B155" s="129" t="s">
        <v>569</v>
      </c>
      <c r="C155" s="130">
        <v>0</v>
      </c>
      <c r="D155" s="129"/>
      <c r="E155" s="116"/>
      <c r="F155" s="116"/>
    </row>
    <row r="156" spans="1:6" ht="18" x14ac:dyDescent="0.25">
      <c r="A156" s="128">
        <v>2262</v>
      </c>
      <c r="B156" s="129" t="s">
        <v>570</v>
      </c>
      <c r="C156" s="130">
        <v>0</v>
      </c>
      <c r="D156" s="129"/>
      <c r="E156" s="129"/>
      <c r="F156" s="116"/>
    </row>
    <row r="157" spans="1:6" ht="18" x14ac:dyDescent="0.25">
      <c r="A157" s="128">
        <v>2263</v>
      </c>
      <c r="B157" s="129" t="s">
        <v>571</v>
      </c>
      <c r="C157" s="130">
        <v>0</v>
      </c>
      <c r="D157" s="129"/>
      <c r="E157" s="129"/>
      <c r="F157" s="116"/>
    </row>
    <row r="158" spans="1:6" ht="18" x14ac:dyDescent="0.25">
      <c r="A158" s="128">
        <v>2269</v>
      </c>
      <c r="B158" s="129" t="s">
        <v>572</v>
      </c>
      <c r="C158" s="130">
        <v>0</v>
      </c>
      <c r="D158" s="129"/>
      <c r="E158" s="129"/>
      <c r="F158" s="116"/>
    </row>
    <row r="159" spans="1:6" ht="18" x14ac:dyDescent="0.25">
      <c r="A159" s="121" t="s">
        <v>573</v>
      </c>
      <c r="B159" s="121"/>
      <c r="C159" s="121"/>
      <c r="D159" s="121"/>
      <c r="E159" s="121"/>
      <c r="F159" s="116"/>
    </row>
    <row r="160" spans="1:6" ht="18" x14ac:dyDescent="0.25">
      <c r="A160" s="122" t="s">
        <v>86</v>
      </c>
      <c r="B160" s="122" t="s">
        <v>83</v>
      </c>
      <c r="C160" s="122" t="s">
        <v>84</v>
      </c>
      <c r="D160" s="123" t="s">
        <v>87</v>
      </c>
      <c r="E160" s="123" t="s">
        <v>127</v>
      </c>
      <c r="F160" s="116"/>
    </row>
    <row r="161" spans="1:6" ht="18" x14ac:dyDescent="0.25">
      <c r="A161" s="128">
        <v>2190</v>
      </c>
      <c r="B161" s="129" t="s">
        <v>574</v>
      </c>
      <c r="C161" s="130">
        <f>SUM(C162:C164)</f>
        <v>-3.41</v>
      </c>
      <c r="D161" s="129"/>
      <c r="E161" s="129" t="str">
        <f>IF(OR(C161&lt;&gt;0,C162&lt;&gt;0,C163&lt;&gt;0,C164&lt;&gt;0),"","SIN INFORMACIÓN QUE REVELAR")</f>
        <v/>
      </c>
      <c r="F161" s="116"/>
    </row>
    <row r="162" spans="1:6" ht="18" x14ac:dyDescent="0.25">
      <c r="A162" s="128">
        <v>2191</v>
      </c>
      <c r="B162" s="129" t="s">
        <v>575</v>
      </c>
      <c r="C162" s="130">
        <v>0</v>
      </c>
      <c r="D162" s="129"/>
      <c r="E162" s="129"/>
      <c r="F162" s="116"/>
    </row>
    <row r="163" spans="1:6" ht="18" x14ac:dyDescent="0.25">
      <c r="A163" s="128">
        <v>2192</v>
      </c>
      <c r="B163" s="129" t="s">
        <v>576</v>
      </c>
      <c r="C163" s="130">
        <v>0</v>
      </c>
      <c r="D163" s="129"/>
      <c r="E163" s="116"/>
      <c r="F163" s="116"/>
    </row>
    <row r="164" spans="1:6" ht="18" x14ac:dyDescent="0.25">
      <c r="A164" s="128">
        <v>2199</v>
      </c>
      <c r="B164" s="129" t="s">
        <v>218</v>
      </c>
      <c r="C164" s="130">
        <v>-3.41</v>
      </c>
      <c r="D164" s="129"/>
      <c r="E164" s="129"/>
      <c r="F164" s="116"/>
    </row>
    <row r="165" spans="1:6" ht="18" x14ac:dyDescent="0.25">
      <c r="A165" s="129"/>
      <c r="B165" s="129"/>
      <c r="C165" s="130"/>
      <c r="D165" s="129"/>
      <c r="E165" s="129"/>
      <c r="F165" s="116"/>
    </row>
    <row r="166" spans="1:6" ht="18" x14ac:dyDescent="0.25">
      <c r="A166" s="129"/>
      <c r="B166" s="129"/>
      <c r="C166" s="129"/>
      <c r="D166" s="129"/>
      <c r="E166" s="129"/>
      <c r="F166" s="116"/>
    </row>
    <row r="167" spans="1:6" ht="18" x14ac:dyDescent="0.25">
      <c r="A167" s="129"/>
      <c r="B167" s="129" t="s">
        <v>517</v>
      </c>
      <c r="C167" s="129"/>
      <c r="D167" s="129"/>
      <c r="E167" s="129"/>
      <c r="F167" s="116"/>
    </row>
    <row r="168" spans="1:6" ht="18" x14ac:dyDescent="0.25">
      <c r="A168" s="116"/>
      <c r="B168" s="116"/>
      <c r="C168" s="116"/>
      <c r="D168" s="116"/>
      <c r="E168" s="116"/>
      <c r="F168" s="116"/>
    </row>
    <row r="169" spans="1:6" ht="18" x14ac:dyDescent="0.25">
      <c r="A169" s="116"/>
      <c r="B169" s="116"/>
      <c r="C169" s="116"/>
      <c r="D169" s="116"/>
      <c r="E169" s="116"/>
      <c r="F169" s="116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31496062992125984" right="0.70866141732283472" top="0.35433070866141736" bottom="0.74803149606299213" header="0.31496062992125984" footer="0.31496062992125984"/>
  <pageSetup scale="48" orientation="portrait" r:id="rId1"/>
  <rowBreaks count="1" manualBreakCount="1">
    <brk id="46" max="16383" man="1"/>
  </rowBreaks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workbookViewId="0">
      <selection sqref="A1:E30"/>
    </sheetView>
  </sheetViews>
  <sheetFormatPr baseColWidth="10" defaultColWidth="9.140625" defaultRowHeight="11.25" x14ac:dyDescent="0.2"/>
  <cols>
    <col min="1" max="1" width="10" style="14" customWidth="1"/>
    <col min="2" max="2" width="48.140625" style="14" customWidth="1"/>
    <col min="3" max="3" width="22.85546875" style="14" customWidth="1"/>
    <col min="4" max="4" width="16.5703125" style="14" customWidth="1"/>
    <col min="5" max="5" width="24.140625" style="14" bestFit="1" customWidth="1"/>
    <col min="6" max="16384" width="9.140625" style="14"/>
  </cols>
  <sheetData>
    <row r="1" spans="1:5" ht="18.95" customHeight="1" x14ac:dyDescent="0.2">
      <c r="A1" s="190" t="s">
        <v>595</v>
      </c>
      <c r="B1" s="190"/>
      <c r="C1" s="190"/>
      <c r="D1" s="136" t="s">
        <v>497</v>
      </c>
      <c r="E1" s="137">
        <v>2025</v>
      </c>
    </row>
    <row r="2" spans="1:5" ht="18.95" customHeight="1" x14ac:dyDescent="0.2">
      <c r="A2" s="190" t="s">
        <v>503</v>
      </c>
      <c r="B2" s="190"/>
      <c r="C2" s="190"/>
      <c r="D2" s="136" t="s">
        <v>498</v>
      </c>
      <c r="E2" s="137" t="s">
        <v>500</v>
      </c>
    </row>
    <row r="3" spans="1:5" ht="18.95" customHeight="1" x14ac:dyDescent="0.2">
      <c r="A3" s="190" t="s">
        <v>596</v>
      </c>
      <c r="B3" s="190"/>
      <c r="C3" s="190"/>
      <c r="D3" s="136" t="s">
        <v>499</v>
      </c>
      <c r="E3" s="137">
        <v>3</v>
      </c>
    </row>
    <row r="4" spans="1:5" ht="18.95" customHeight="1" x14ac:dyDescent="0.2">
      <c r="A4" s="190" t="s">
        <v>515</v>
      </c>
      <c r="B4" s="190"/>
      <c r="C4" s="190"/>
      <c r="D4" s="136"/>
      <c r="E4" s="137"/>
    </row>
    <row r="5" spans="1:5" ht="18" x14ac:dyDescent="0.25">
      <c r="A5" s="138" t="s">
        <v>116</v>
      </c>
      <c r="B5" s="139"/>
      <c r="C5" s="139"/>
      <c r="D5" s="139"/>
      <c r="E5" s="139"/>
    </row>
    <row r="6" spans="1:5" ht="18" x14ac:dyDescent="0.25">
      <c r="A6" s="141"/>
      <c r="B6" s="141"/>
      <c r="C6" s="141"/>
      <c r="D6" s="141"/>
      <c r="E6" s="141"/>
    </row>
    <row r="7" spans="1:5" ht="18" x14ac:dyDescent="0.25">
      <c r="A7" s="139" t="s">
        <v>107</v>
      </c>
      <c r="B7" s="139"/>
      <c r="C7" s="139"/>
      <c r="D7" s="139"/>
      <c r="E7" s="139"/>
    </row>
    <row r="8" spans="1:5" ht="18" x14ac:dyDescent="0.25">
      <c r="A8" s="140" t="s">
        <v>86</v>
      </c>
      <c r="B8" s="140" t="s">
        <v>83</v>
      </c>
      <c r="C8" s="140" t="s">
        <v>84</v>
      </c>
      <c r="D8" s="140" t="s">
        <v>85</v>
      </c>
      <c r="E8" s="140" t="s">
        <v>87</v>
      </c>
    </row>
    <row r="9" spans="1:5" ht="18" x14ac:dyDescent="0.25">
      <c r="A9" s="142">
        <v>3110</v>
      </c>
      <c r="B9" s="141" t="s">
        <v>252</v>
      </c>
      <c r="C9" s="143">
        <v>82188557.620000005</v>
      </c>
      <c r="D9" s="141"/>
      <c r="E9" s="141" t="str">
        <f>IF(OR(C9&lt;&gt;0,C10&lt;&gt;0,C11&lt;&gt;0),"","SIN INFORMACIÓN QUE REVELAR")</f>
        <v/>
      </c>
    </row>
    <row r="10" spans="1:5" ht="18" x14ac:dyDescent="0.25">
      <c r="A10" s="142">
        <v>3120</v>
      </c>
      <c r="B10" s="141" t="s">
        <v>383</v>
      </c>
      <c r="C10" s="143">
        <v>14722910.57</v>
      </c>
      <c r="D10" s="141"/>
      <c r="E10" s="116"/>
    </row>
    <row r="11" spans="1:5" ht="18" x14ac:dyDescent="0.25">
      <c r="A11" s="142">
        <v>3130</v>
      </c>
      <c r="B11" s="141" t="s">
        <v>384</v>
      </c>
      <c r="C11" s="143">
        <v>0</v>
      </c>
      <c r="D11" s="141"/>
      <c r="E11" s="141"/>
    </row>
    <row r="12" spans="1:5" ht="18" x14ac:dyDescent="0.25">
      <c r="A12" s="141"/>
      <c r="B12" s="141"/>
      <c r="C12" s="141"/>
      <c r="D12" s="141"/>
      <c r="E12" s="141"/>
    </row>
    <row r="13" spans="1:5" ht="18" x14ac:dyDescent="0.25">
      <c r="A13" s="139" t="s">
        <v>108</v>
      </c>
      <c r="B13" s="139"/>
      <c r="C13" s="139"/>
      <c r="D13" s="139"/>
      <c r="E13" s="139"/>
    </row>
    <row r="14" spans="1:5" ht="18" x14ac:dyDescent="0.25">
      <c r="A14" s="140" t="s">
        <v>86</v>
      </c>
      <c r="B14" s="140" t="s">
        <v>83</v>
      </c>
      <c r="C14" s="140" t="s">
        <v>84</v>
      </c>
      <c r="D14" s="140" t="s">
        <v>385</v>
      </c>
      <c r="E14" s="140"/>
    </row>
    <row r="15" spans="1:5" ht="18" x14ac:dyDescent="0.25">
      <c r="A15" s="142">
        <v>3210</v>
      </c>
      <c r="B15" s="141" t="s">
        <v>386</v>
      </c>
      <c r="C15" s="143">
        <v>99655898.150000006</v>
      </c>
      <c r="D15" s="141"/>
      <c r="E15" s="141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ht="18" x14ac:dyDescent="0.25">
      <c r="A16" s="142">
        <v>3220</v>
      </c>
      <c r="B16" s="141" t="s">
        <v>387</v>
      </c>
      <c r="C16" s="143">
        <v>92148887.670000002</v>
      </c>
      <c r="D16" s="141"/>
      <c r="E16" s="141"/>
    </row>
    <row r="17" spans="1:5" ht="18" x14ac:dyDescent="0.25">
      <c r="A17" s="142">
        <v>3230</v>
      </c>
      <c r="B17" s="141" t="s">
        <v>388</v>
      </c>
      <c r="C17" s="143">
        <f>SUM(C18:C21)</f>
        <v>-1011000</v>
      </c>
      <c r="D17" s="141"/>
      <c r="E17" s="141"/>
    </row>
    <row r="18" spans="1:5" ht="18" x14ac:dyDescent="0.25">
      <c r="A18" s="142">
        <v>3231</v>
      </c>
      <c r="B18" s="141" t="s">
        <v>389</v>
      </c>
      <c r="C18" s="143">
        <v>-1011000</v>
      </c>
      <c r="D18" s="141"/>
      <c r="E18" s="141"/>
    </row>
    <row r="19" spans="1:5" ht="18" x14ac:dyDescent="0.25">
      <c r="A19" s="142">
        <v>3232</v>
      </c>
      <c r="B19" s="141" t="s">
        <v>390</v>
      </c>
      <c r="C19" s="143">
        <v>0</v>
      </c>
      <c r="D19" s="141"/>
      <c r="E19" s="116"/>
    </row>
    <row r="20" spans="1:5" ht="18" x14ac:dyDescent="0.25">
      <c r="A20" s="142">
        <v>3233</v>
      </c>
      <c r="B20" s="141" t="s">
        <v>391</v>
      </c>
      <c r="C20" s="143">
        <v>0</v>
      </c>
      <c r="D20" s="141"/>
      <c r="E20" s="141"/>
    </row>
    <row r="21" spans="1:5" ht="18" x14ac:dyDescent="0.25">
      <c r="A21" s="142">
        <v>3239</v>
      </c>
      <c r="B21" s="141" t="s">
        <v>392</v>
      </c>
      <c r="C21" s="143">
        <v>0</v>
      </c>
      <c r="D21" s="141"/>
      <c r="E21" s="141"/>
    </row>
    <row r="22" spans="1:5" ht="18" x14ac:dyDescent="0.25">
      <c r="A22" s="142">
        <v>3240</v>
      </c>
      <c r="B22" s="141" t="s">
        <v>393</v>
      </c>
      <c r="C22" s="143">
        <f>SUM(C23:C25)</f>
        <v>0</v>
      </c>
      <c r="D22" s="141"/>
      <c r="E22" s="141"/>
    </row>
    <row r="23" spans="1:5" ht="18" x14ac:dyDescent="0.25">
      <c r="A23" s="142">
        <v>3241</v>
      </c>
      <c r="B23" s="141" t="s">
        <v>394</v>
      </c>
      <c r="C23" s="143">
        <v>0</v>
      </c>
      <c r="D23" s="141"/>
      <c r="E23" s="141"/>
    </row>
    <row r="24" spans="1:5" ht="18" x14ac:dyDescent="0.25">
      <c r="A24" s="142">
        <v>3242</v>
      </c>
      <c r="B24" s="141" t="s">
        <v>395</v>
      </c>
      <c r="C24" s="143">
        <v>0</v>
      </c>
      <c r="D24" s="141"/>
      <c r="E24" s="141"/>
    </row>
    <row r="25" spans="1:5" ht="18" x14ac:dyDescent="0.25">
      <c r="A25" s="142">
        <v>3243</v>
      </c>
      <c r="B25" s="141" t="s">
        <v>396</v>
      </c>
      <c r="C25" s="143">
        <v>0</v>
      </c>
      <c r="D25" s="141"/>
      <c r="E25" s="141"/>
    </row>
    <row r="26" spans="1:5" ht="18" x14ac:dyDescent="0.25">
      <c r="A26" s="142">
        <v>3250</v>
      </c>
      <c r="B26" s="141" t="s">
        <v>397</v>
      </c>
      <c r="C26" s="143">
        <f>SUM(C27:C29)</f>
        <v>0</v>
      </c>
      <c r="D26" s="141"/>
      <c r="E26" s="141"/>
    </row>
    <row r="27" spans="1:5" ht="18" x14ac:dyDescent="0.25">
      <c r="A27" s="142">
        <v>3251</v>
      </c>
      <c r="B27" s="141" t="s">
        <v>398</v>
      </c>
      <c r="C27" s="143">
        <v>0</v>
      </c>
      <c r="D27" s="141"/>
      <c r="E27" s="141"/>
    </row>
    <row r="28" spans="1:5" ht="18" x14ac:dyDescent="0.25">
      <c r="A28" s="142">
        <v>3252</v>
      </c>
      <c r="B28" s="141" t="s">
        <v>399</v>
      </c>
      <c r="C28" s="143">
        <v>0</v>
      </c>
      <c r="D28" s="141"/>
      <c r="E28" s="141"/>
    </row>
    <row r="29" spans="1:5" ht="18" x14ac:dyDescent="0.25">
      <c r="A29" s="142">
        <v>3253</v>
      </c>
      <c r="B29" s="141" t="s">
        <v>594</v>
      </c>
      <c r="C29" s="143">
        <v>0</v>
      </c>
      <c r="D29" s="141"/>
      <c r="E29" s="141"/>
    </row>
    <row r="30" spans="1:5" ht="18" x14ac:dyDescent="0.25">
      <c r="A30" s="141"/>
      <c r="B30" s="141" t="s">
        <v>517</v>
      </c>
      <c r="C30" s="141"/>
      <c r="D30" s="141"/>
      <c r="E30" s="141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31496062992125984" right="0.70866141732283472" top="0.74803149606299213" bottom="0.74803149606299213" header="0.31496062992125984" footer="0.31496062992125984"/>
  <pageSetup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zoomScaleNormal="100" workbookViewId="0">
      <selection activeCell="E17" sqref="D17:E17"/>
    </sheetView>
  </sheetViews>
  <sheetFormatPr baseColWidth="10" defaultColWidth="9.140625" defaultRowHeight="11.25" x14ac:dyDescent="0.2"/>
  <cols>
    <col min="1" max="1" width="10" style="14" customWidth="1"/>
    <col min="2" max="2" width="63.42578125" style="14" bestFit="1" customWidth="1"/>
    <col min="3" max="3" width="18.7109375" style="14" customWidth="1"/>
    <col min="4" max="4" width="20.5703125" style="14" customWidth="1"/>
    <col min="5" max="5" width="24.28515625" style="14" bestFit="1" customWidth="1"/>
    <col min="6" max="16384" width="9.140625" style="14"/>
  </cols>
  <sheetData>
    <row r="1" spans="1:5" s="17" customFormat="1" ht="18.95" customHeight="1" x14ac:dyDescent="0.25">
      <c r="A1" s="191" t="s">
        <v>595</v>
      </c>
      <c r="B1" s="191"/>
      <c r="C1" s="191"/>
      <c r="D1" s="131" t="s">
        <v>497</v>
      </c>
      <c r="E1" s="132">
        <v>2025</v>
      </c>
    </row>
    <row r="2" spans="1:5" s="17" customFormat="1" ht="18.95" customHeight="1" x14ac:dyDescent="0.25">
      <c r="A2" s="191" t="s">
        <v>504</v>
      </c>
      <c r="B2" s="191"/>
      <c r="C2" s="191"/>
      <c r="D2" s="131" t="s">
        <v>498</v>
      </c>
      <c r="E2" s="132" t="s">
        <v>500</v>
      </c>
    </row>
    <row r="3" spans="1:5" s="17" customFormat="1" ht="18.95" customHeight="1" x14ac:dyDescent="0.25">
      <c r="A3" s="191" t="s">
        <v>596</v>
      </c>
      <c r="B3" s="191"/>
      <c r="C3" s="191"/>
      <c r="D3" s="131" t="s">
        <v>499</v>
      </c>
      <c r="E3" s="132">
        <v>3</v>
      </c>
    </row>
    <row r="4" spans="1:5" s="17" customFormat="1" ht="18.95" customHeight="1" x14ac:dyDescent="0.25">
      <c r="A4" s="191" t="s">
        <v>515</v>
      </c>
      <c r="B4" s="191"/>
      <c r="C4" s="191"/>
      <c r="D4" s="131"/>
      <c r="E4" s="132"/>
    </row>
    <row r="5" spans="1:5" ht="15.75" x14ac:dyDescent="0.25">
      <c r="A5" s="133" t="s">
        <v>116</v>
      </c>
      <c r="B5" s="134"/>
      <c r="C5" s="134"/>
      <c r="D5" s="134"/>
      <c r="E5" s="134"/>
    </row>
    <row r="6" spans="1:5" ht="15.75" x14ac:dyDescent="0.25">
      <c r="A6" s="148"/>
      <c r="B6" s="148"/>
      <c r="C6" s="148"/>
      <c r="D6" s="148"/>
      <c r="E6" s="148"/>
    </row>
    <row r="7" spans="1:5" ht="15.75" x14ac:dyDescent="0.25">
      <c r="A7" s="134" t="s">
        <v>583</v>
      </c>
      <c r="B7" s="134"/>
      <c r="C7" s="134"/>
      <c r="D7" s="134"/>
      <c r="E7" s="144"/>
    </row>
    <row r="8" spans="1:5" ht="15.75" x14ac:dyDescent="0.25">
      <c r="A8" s="135" t="s">
        <v>86</v>
      </c>
      <c r="B8" s="135" t="s">
        <v>83</v>
      </c>
      <c r="C8" s="145">
        <v>2025</v>
      </c>
      <c r="D8" s="145">
        <v>2024</v>
      </c>
      <c r="E8" s="146"/>
    </row>
    <row r="9" spans="1:5" ht="15.75" x14ac:dyDescent="0.25">
      <c r="A9" s="147">
        <v>1111</v>
      </c>
      <c r="B9" s="148" t="s">
        <v>400</v>
      </c>
      <c r="C9" s="149">
        <v>0</v>
      </c>
      <c r="D9" s="149">
        <v>0</v>
      </c>
      <c r="E9" s="148" t="str">
        <f>IF(OR(C9&lt;&gt;0,C10&lt;&gt;0,C11&lt;&gt;0,C12&lt;&gt;0,C13&lt;&gt;0,C14&lt;&gt;0,C15&lt;&gt;0,C16&lt;&gt;0),"","SIN INFORMACIÓN QUE REVELAR")</f>
        <v/>
      </c>
    </row>
    <row r="10" spans="1:5" ht="15.75" x14ac:dyDescent="0.25">
      <c r="A10" s="147">
        <v>1112</v>
      </c>
      <c r="B10" s="148" t="s">
        <v>401</v>
      </c>
      <c r="C10" s="149">
        <v>12762262.84</v>
      </c>
      <c r="D10" s="149">
        <v>6724181.6900000004</v>
      </c>
      <c r="E10" s="148"/>
    </row>
    <row r="11" spans="1:5" ht="15.75" x14ac:dyDescent="0.25">
      <c r="A11" s="147">
        <v>1113</v>
      </c>
      <c r="B11" s="148" t="s">
        <v>402</v>
      </c>
      <c r="C11" s="149">
        <v>0</v>
      </c>
      <c r="D11" s="149">
        <v>0</v>
      </c>
      <c r="E11" s="148"/>
    </row>
    <row r="12" spans="1:5" ht="15.75" x14ac:dyDescent="0.25">
      <c r="A12" s="147">
        <v>1114</v>
      </c>
      <c r="B12" s="148" t="s">
        <v>117</v>
      </c>
      <c r="C12" s="149">
        <v>108506563.41</v>
      </c>
      <c r="D12" s="149">
        <v>35593917.390000001</v>
      </c>
      <c r="E12" s="148"/>
    </row>
    <row r="13" spans="1:5" ht="15.75" x14ac:dyDescent="0.25">
      <c r="A13" s="147">
        <v>1115</v>
      </c>
      <c r="B13" s="148" t="s">
        <v>118</v>
      </c>
      <c r="C13" s="149">
        <v>0</v>
      </c>
      <c r="D13" s="149">
        <v>0</v>
      </c>
      <c r="E13" s="148"/>
    </row>
    <row r="14" spans="1:5" ht="15.75" x14ac:dyDescent="0.25">
      <c r="A14" s="147">
        <v>1116</v>
      </c>
      <c r="B14" s="148" t="s">
        <v>403</v>
      </c>
      <c r="C14" s="149">
        <v>0</v>
      </c>
      <c r="D14" s="149">
        <v>0</v>
      </c>
      <c r="E14" s="148"/>
    </row>
    <row r="15" spans="1:5" ht="15.75" x14ac:dyDescent="0.25">
      <c r="A15" s="147">
        <v>1119</v>
      </c>
      <c r="B15" s="148" t="s">
        <v>404</v>
      </c>
      <c r="C15" s="149">
        <v>0</v>
      </c>
      <c r="D15" s="149">
        <v>0</v>
      </c>
      <c r="E15" s="148"/>
    </row>
    <row r="16" spans="1:5" ht="15.75" x14ac:dyDescent="0.25">
      <c r="A16" s="147">
        <v>1110</v>
      </c>
      <c r="B16" s="148" t="s">
        <v>518</v>
      </c>
      <c r="C16" s="149">
        <f>SUM(C9:C15)</f>
        <v>121268826.25</v>
      </c>
      <c r="D16" s="149">
        <f>SUM(D9:D15)</f>
        <v>42318099.079999998</v>
      </c>
      <c r="E16" s="148"/>
    </row>
    <row r="17" spans="1:5" ht="15.75" x14ac:dyDescent="0.25">
      <c r="A17" s="148"/>
      <c r="B17" s="148"/>
      <c r="C17" s="148"/>
      <c r="D17" s="148"/>
      <c r="E17" s="148"/>
    </row>
    <row r="18" spans="1:5" ht="15.75" x14ac:dyDescent="0.25">
      <c r="A18" s="148"/>
      <c r="B18" s="148"/>
      <c r="C18" s="148"/>
      <c r="D18" s="148"/>
      <c r="E18" s="148"/>
    </row>
    <row r="19" spans="1:5" ht="15.75" x14ac:dyDescent="0.25">
      <c r="A19" s="134" t="s">
        <v>584</v>
      </c>
      <c r="B19" s="134"/>
      <c r="C19" s="134"/>
      <c r="D19" s="134"/>
      <c r="E19" s="148"/>
    </row>
    <row r="20" spans="1:5" ht="15.75" x14ac:dyDescent="0.25">
      <c r="A20" s="135" t="s">
        <v>86</v>
      </c>
      <c r="B20" s="135" t="s">
        <v>83</v>
      </c>
      <c r="C20" s="145">
        <v>2025</v>
      </c>
      <c r="D20" s="145">
        <v>2024</v>
      </c>
      <c r="E20" s="148"/>
    </row>
    <row r="21" spans="1:5" ht="15.75" x14ac:dyDescent="0.25">
      <c r="A21" s="147">
        <v>1230</v>
      </c>
      <c r="B21" s="148" t="s">
        <v>149</v>
      </c>
      <c r="C21" s="149">
        <f>SUM(C22:C28)</f>
        <v>8774288.9600000009</v>
      </c>
      <c r="D21" s="149">
        <f>SUM(D22:D28)</f>
        <v>173709562.06</v>
      </c>
      <c r="E21" s="148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ht="15.75" x14ac:dyDescent="0.25">
      <c r="A22" s="147">
        <v>1231</v>
      </c>
      <c r="B22" s="148" t="s">
        <v>150</v>
      </c>
      <c r="C22" s="149">
        <v>0</v>
      </c>
      <c r="D22" s="149">
        <v>0</v>
      </c>
      <c r="E22" s="148"/>
    </row>
    <row r="23" spans="1:5" ht="15.75" x14ac:dyDescent="0.25">
      <c r="A23" s="147">
        <v>1232</v>
      </c>
      <c r="B23" s="148" t="s">
        <v>151</v>
      </c>
      <c r="C23" s="149">
        <v>0</v>
      </c>
      <c r="D23" s="149">
        <v>0</v>
      </c>
      <c r="E23" s="148"/>
    </row>
    <row r="24" spans="1:5" ht="15.75" x14ac:dyDescent="0.25">
      <c r="A24" s="147">
        <v>1233</v>
      </c>
      <c r="B24" s="148" t="s">
        <v>152</v>
      </c>
      <c r="C24" s="149">
        <v>0</v>
      </c>
      <c r="D24" s="149">
        <v>0</v>
      </c>
      <c r="E24" s="148"/>
    </row>
    <row r="25" spans="1:5" ht="15.75" x14ac:dyDescent="0.25">
      <c r="A25" s="147">
        <v>1234</v>
      </c>
      <c r="B25" s="148" t="s">
        <v>153</v>
      </c>
      <c r="C25" s="149">
        <v>0</v>
      </c>
      <c r="D25" s="149">
        <v>0</v>
      </c>
      <c r="E25" s="148"/>
    </row>
    <row r="26" spans="1:5" ht="15.75" x14ac:dyDescent="0.25">
      <c r="A26" s="147">
        <v>1235</v>
      </c>
      <c r="B26" s="148" t="s">
        <v>154</v>
      </c>
      <c r="C26" s="149">
        <v>8774288.9600000009</v>
      </c>
      <c r="D26" s="149">
        <v>173709562.06</v>
      </c>
      <c r="E26" s="148"/>
    </row>
    <row r="27" spans="1:5" ht="15.75" x14ac:dyDescent="0.25">
      <c r="A27" s="147">
        <v>1236</v>
      </c>
      <c r="B27" s="148" t="s">
        <v>155</v>
      </c>
      <c r="C27" s="149">
        <v>0</v>
      </c>
      <c r="D27" s="149">
        <v>0</v>
      </c>
      <c r="E27" s="148"/>
    </row>
    <row r="28" spans="1:5" ht="15.75" x14ac:dyDescent="0.25">
      <c r="A28" s="147">
        <v>1239</v>
      </c>
      <c r="B28" s="148" t="s">
        <v>156</v>
      </c>
      <c r="C28" s="149">
        <v>0</v>
      </c>
      <c r="D28" s="149">
        <v>0</v>
      </c>
      <c r="E28" s="148"/>
    </row>
    <row r="29" spans="1:5" ht="15.75" x14ac:dyDescent="0.25">
      <c r="A29" s="147">
        <v>1240</v>
      </c>
      <c r="B29" s="148" t="s">
        <v>157</v>
      </c>
      <c r="C29" s="149">
        <f>SUM(C30:C37)</f>
        <v>542941.65</v>
      </c>
      <c r="D29" s="149">
        <f>SUM(D30:D37)</f>
        <v>4563817.12</v>
      </c>
      <c r="E29" s="148"/>
    </row>
    <row r="30" spans="1:5" ht="15.75" x14ac:dyDescent="0.25">
      <c r="A30" s="147">
        <v>1241</v>
      </c>
      <c r="B30" s="148" t="s">
        <v>158</v>
      </c>
      <c r="C30" s="149">
        <v>316058.27</v>
      </c>
      <c r="D30" s="149">
        <v>370297.16</v>
      </c>
      <c r="E30" s="148"/>
    </row>
    <row r="31" spans="1:5" ht="15.75" x14ac:dyDescent="0.25">
      <c r="A31" s="147">
        <v>1242</v>
      </c>
      <c r="B31" s="148" t="s">
        <v>159</v>
      </c>
      <c r="C31" s="149">
        <v>8505</v>
      </c>
      <c r="D31" s="149">
        <v>10200</v>
      </c>
      <c r="E31" s="148"/>
    </row>
    <row r="32" spans="1:5" ht="15.75" x14ac:dyDescent="0.25">
      <c r="A32" s="147">
        <v>1243</v>
      </c>
      <c r="B32" s="148" t="s">
        <v>160</v>
      </c>
      <c r="C32" s="149">
        <v>0</v>
      </c>
      <c r="D32" s="149">
        <v>16000</v>
      </c>
      <c r="E32" s="148"/>
    </row>
    <row r="33" spans="1:5" ht="15.75" x14ac:dyDescent="0.25">
      <c r="A33" s="147">
        <v>1244</v>
      </c>
      <c r="B33" s="148" t="s">
        <v>161</v>
      </c>
      <c r="C33" s="149">
        <v>0</v>
      </c>
      <c r="D33" s="149">
        <v>3799000</v>
      </c>
      <c r="E33" s="148"/>
    </row>
    <row r="34" spans="1:5" ht="15.75" x14ac:dyDescent="0.25">
      <c r="A34" s="147">
        <v>1245</v>
      </c>
      <c r="B34" s="148" t="s">
        <v>162</v>
      </c>
      <c r="C34" s="149">
        <v>0</v>
      </c>
      <c r="D34" s="149">
        <v>0</v>
      </c>
      <c r="E34" s="148"/>
    </row>
    <row r="35" spans="1:5" ht="15.75" x14ac:dyDescent="0.25">
      <c r="A35" s="147">
        <v>1246</v>
      </c>
      <c r="B35" s="148" t="s">
        <v>163</v>
      </c>
      <c r="C35" s="149">
        <v>218378.38</v>
      </c>
      <c r="D35" s="149">
        <v>368319.96</v>
      </c>
      <c r="E35" s="148"/>
    </row>
    <row r="36" spans="1:5" ht="15.75" x14ac:dyDescent="0.25">
      <c r="A36" s="147">
        <v>1247</v>
      </c>
      <c r="B36" s="148" t="s">
        <v>164</v>
      </c>
      <c r="C36" s="149">
        <v>0</v>
      </c>
      <c r="D36" s="149">
        <v>0</v>
      </c>
      <c r="E36" s="148"/>
    </row>
    <row r="37" spans="1:5" ht="15.75" x14ac:dyDescent="0.25">
      <c r="A37" s="147">
        <v>1248</v>
      </c>
      <c r="B37" s="148" t="s">
        <v>165</v>
      </c>
      <c r="C37" s="149">
        <v>0</v>
      </c>
      <c r="D37" s="149">
        <v>0</v>
      </c>
      <c r="E37" s="148"/>
    </row>
    <row r="38" spans="1:5" ht="15.75" x14ac:dyDescent="0.25">
      <c r="A38" s="125">
        <v>1250</v>
      </c>
      <c r="B38" s="126" t="s">
        <v>167</v>
      </c>
      <c r="C38" s="127">
        <f>SUM(C39:C43)</f>
        <v>0</v>
      </c>
      <c r="D38" s="127">
        <f>SUM(D39:D43)</f>
        <v>0</v>
      </c>
      <c r="E38" s="148"/>
    </row>
    <row r="39" spans="1:5" ht="15.75" x14ac:dyDescent="0.25">
      <c r="A39" s="125">
        <v>1251</v>
      </c>
      <c r="B39" s="126" t="s">
        <v>168</v>
      </c>
      <c r="C39" s="127">
        <v>0</v>
      </c>
      <c r="D39" s="127">
        <v>0</v>
      </c>
      <c r="E39" s="148"/>
    </row>
    <row r="40" spans="1:5" ht="15.75" x14ac:dyDescent="0.25">
      <c r="A40" s="125">
        <v>1252</v>
      </c>
      <c r="B40" s="126" t="s">
        <v>169</v>
      </c>
      <c r="C40" s="127">
        <v>0</v>
      </c>
      <c r="D40" s="127">
        <v>0</v>
      </c>
      <c r="E40" s="148"/>
    </row>
    <row r="41" spans="1:5" ht="15.75" x14ac:dyDescent="0.25">
      <c r="A41" s="125">
        <v>1253</v>
      </c>
      <c r="B41" s="126" t="s">
        <v>170</v>
      </c>
      <c r="C41" s="127">
        <v>0</v>
      </c>
      <c r="D41" s="127">
        <v>0</v>
      </c>
      <c r="E41" s="148"/>
    </row>
    <row r="42" spans="1:5" ht="15.75" x14ac:dyDescent="0.25">
      <c r="A42" s="125">
        <v>1254</v>
      </c>
      <c r="B42" s="126" t="s">
        <v>171</v>
      </c>
      <c r="C42" s="127">
        <v>0</v>
      </c>
      <c r="D42" s="127">
        <v>0</v>
      </c>
      <c r="E42" s="148"/>
    </row>
    <row r="43" spans="1:5" ht="15.75" x14ac:dyDescent="0.25">
      <c r="A43" s="125">
        <v>1259</v>
      </c>
      <c r="B43" s="126" t="s">
        <v>172</v>
      </c>
      <c r="C43" s="127">
        <v>0</v>
      </c>
      <c r="D43" s="127">
        <v>0</v>
      </c>
      <c r="E43" s="148"/>
    </row>
    <row r="44" spans="1:5" ht="15.75" x14ac:dyDescent="0.25">
      <c r="A44" s="148"/>
      <c r="B44" s="150" t="s">
        <v>519</v>
      </c>
      <c r="C44" s="149">
        <f>C21+C29+C38</f>
        <v>9317230.6100000013</v>
      </c>
      <c r="D44" s="149">
        <f>D21+D29+D38</f>
        <v>178273379.18000001</v>
      </c>
      <c r="E44" s="148"/>
    </row>
    <row r="45" spans="1:5" ht="15.75" x14ac:dyDescent="0.25">
      <c r="A45" s="148"/>
      <c r="B45" s="148"/>
      <c r="C45" s="148"/>
      <c r="D45" s="148"/>
      <c r="E45" s="163"/>
    </row>
    <row r="46" spans="1:5" ht="15.75" x14ac:dyDescent="0.25">
      <c r="A46" s="134" t="s">
        <v>585</v>
      </c>
      <c r="B46" s="134"/>
      <c r="C46" s="134"/>
      <c r="D46" s="134"/>
      <c r="E46" s="144"/>
    </row>
    <row r="47" spans="1:5" ht="15.75" x14ac:dyDescent="0.25">
      <c r="A47" s="135" t="s">
        <v>86</v>
      </c>
      <c r="B47" s="135" t="s">
        <v>83</v>
      </c>
      <c r="C47" s="145">
        <v>2025</v>
      </c>
      <c r="D47" s="145">
        <v>2024</v>
      </c>
      <c r="E47" s="146"/>
    </row>
    <row r="48" spans="1:5" ht="15.75" x14ac:dyDescent="0.25">
      <c r="A48" s="147">
        <v>3210</v>
      </c>
      <c r="B48" s="148" t="s">
        <v>520</v>
      </c>
      <c r="C48" s="149">
        <v>99655898.150000006</v>
      </c>
      <c r="D48" s="149">
        <v>-84675072.640000001</v>
      </c>
      <c r="E48" s="163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5" ht="15.75" x14ac:dyDescent="0.25">
      <c r="A49" s="147"/>
      <c r="B49" s="150" t="s">
        <v>509</v>
      </c>
      <c r="C49" s="149">
        <f>C54+C66+C94+C97+C50</f>
        <v>7396119.3200000003</v>
      </c>
      <c r="D49" s="149">
        <f>D54+D66+D94+D97+D50</f>
        <v>176233997.36000001</v>
      </c>
      <c r="E49" s="148"/>
    </row>
    <row r="50" spans="1:5" ht="15.75" x14ac:dyDescent="0.25">
      <c r="A50" s="151">
        <v>5100</v>
      </c>
      <c r="B50" s="152" t="s">
        <v>277</v>
      </c>
      <c r="C50" s="153">
        <f>SUM(C53+C51)</f>
        <v>0</v>
      </c>
      <c r="D50" s="153">
        <f>SUM(D53+D51)</f>
        <v>0</v>
      </c>
      <c r="E50" s="148"/>
    </row>
    <row r="51" spans="1:5" ht="15.75" x14ac:dyDescent="0.25">
      <c r="A51" s="125">
        <v>5120</v>
      </c>
      <c r="B51" s="154" t="s">
        <v>145</v>
      </c>
      <c r="C51" s="127">
        <f>C52</f>
        <v>0</v>
      </c>
      <c r="D51" s="127">
        <f>D52</f>
        <v>0</v>
      </c>
      <c r="E51" s="148"/>
    </row>
    <row r="52" spans="1:5" ht="15.75" x14ac:dyDescent="0.25">
      <c r="A52" s="125">
        <v>5120</v>
      </c>
      <c r="B52" s="154" t="s">
        <v>145</v>
      </c>
      <c r="C52" s="127">
        <v>0</v>
      </c>
      <c r="D52" s="127">
        <v>0</v>
      </c>
      <c r="E52" s="148"/>
    </row>
    <row r="53" spans="1:5" ht="15.75" x14ac:dyDescent="0.25">
      <c r="A53" s="151">
        <v>5130</v>
      </c>
      <c r="B53" s="152" t="s">
        <v>538</v>
      </c>
      <c r="C53" s="153">
        <v>0</v>
      </c>
      <c r="D53" s="153">
        <v>0</v>
      </c>
      <c r="E53" s="148"/>
    </row>
    <row r="54" spans="1:5" ht="15.75" x14ac:dyDescent="0.25">
      <c r="A54" s="147">
        <v>5400</v>
      </c>
      <c r="B54" s="148" t="s">
        <v>342</v>
      </c>
      <c r="C54" s="149">
        <f>C55+C57+C59+C61+C63</f>
        <v>0</v>
      </c>
      <c r="D54" s="149">
        <f>D55+D57+D59+D61+D63</f>
        <v>0</v>
      </c>
      <c r="E54" s="148"/>
    </row>
    <row r="55" spans="1:5" ht="15.75" x14ac:dyDescent="0.25">
      <c r="A55" s="147">
        <v>5410</v>
      </c>
      <c r="B55" s="148" t="s">
        <v>510</v>
      </c>
      <c r="C55" s="149">
        <f>C56</f>
        <v>0</v>
      </c>
      <c r="D55" s="149">
        <f>D56</f>
        <v>0</v>
      </c>
      <c r="E55" s="148"/>
    </row>
    <row r="56" spans="1:5" ht="15.75" x14ac:dyDescent="0.25">
      <c r="A56" s="147">
        <v>5411</v>
      </c>
      <c r="B56" s="148" t="s">
        <v>344</v>
      </c>
      <c r="C56" s="149">
        <v>0</v>
      </c>
      <c r="D56" s="149">
        <v>0</v>
      </c>
      <c r="E56" s="148"/>
    </row>
    <row r="57" spans="1:5" ht="15.75" x14ac:dyDescent="0.25">
      <c r="A57" s="147">
        <v>5420</v>
      </c>
      <c r="B57" s="148" t="s">
        <v>511</v>
      </c>
      <c r="C57" s="149">
        <f>C58</f>
        <v>0</v>
      </c>
      <c r="D57" s="149">
        <f>D58</f>
        <v>0</v>
      </c>
      <c r="E57" s="148"/>
    </row>
    <row r="58" spans="1:5" ht="15.75" x14ac:dyDescent="0.25">
      <c r="A58" s="147">
        <v>5421</v>
      </c>
      <c r="B58" s="148" t="s">
        <v>347</v>
      </c>
      <c r="C58" s="149">
        <v>0</v>
      </c>
      <c r="D58" s="149">
        <v>0</v>
      </c>
      <c r="E58" s="148"/>
    </row>
    <row r="59" spans="1:5" ht="15.75" x14ac:dyDescent="0.25">
      <c r="A59" s="147">
        <v>5430</v>
      </c>
      <c r="B59" s="148" t="s">
        <v>512</v>
      </c>
      <c r="C59" s="149">
        <f>C60</f>
        <v>0</v>
      </c>
      <c r="D59" s="149">
        <f>D60</f>
        <v>0</v>
      </c>
      <c r="E59" s="148"/>
    </row>
    <row r="60" spans="1:5" ht="15.75" x14ac:dyDescent="0.25">
      <c r="A60" s="147">
        <v>5431</v>
      </c>
      <c r="B60" s="148" t="s">
        <v>350</v>
      </c>
      <c r="C60" s="149">
        <v>0</v>
      </c>
      <c r="D60" s="149">
        <v>0</v>
      </c>
      <c r="E60" s="148"/>
    </row>
    <row r="61" spans="1:5" ht="15.75" x14ac:dyDescent="0.25">
      <c r="A61" s="147">
        <v>5440</v>
      </c>
      <c r="B61" s="148" t="s">
        <v>513</v>
      </c>
      <c r="C61" s="149">
        <f>C62</f>
        <v>0</v>
      </c>
      <c r="D61" s="149">
        <f>D62</f>
        <v>0</v>
      </c>
      <c r="E61" s="148"/>
    </row>
    <row r="62" spans="1:5" ht="15.75" x14ac:dyDescent="0.25">
      <c r="A62" s="147">
        <v>5441</v>
      </c>
      <c r="B62" s="148" t="s">
        <v>513</v>
      </c>
      <c r="C62" s="149">
        <v>0</v>
      </c>
      <c r="D62" s="149">
        <v>0</v>
      </c>
      <c r="E62" s="148"/>
    </row>
    <row r="63" spans="1:5" ht="15.75" x14ac:dyDescent="0.25">
      <c r="A63" s="147">
        <v>5450</v>
      </c>
      <c r="B63" s="148" t="s">
        <v>514</v>
      </c>
      <c r="C63" s="149">
        <f>SUM(C64:C65)</f>
        <v>0</v>
      </c>
      <c r="D63" s="149">
        <f>SUM(D64:D65)</f>
        <v>0</v>
      </c>
      <c r="E63" s="148"/>
    </row>
    <row r="64" spans="1:5" ht="15.75" x14ac:dyDescent="0.25">
      <c r="A64" s="147">
        <v>5451</v>
      </c>
      <c r="B64" s="148" t="s">
        <v>354</v>
      </c>
      <c r="C64" s="149">
        <v>0</v>
      </c>
      <c r="D64" s="149">
        <v>0</v>
      </c>
      <c r="E64" s="148"/>
    </row>
    <row r="65" spans="1:5" ht="15.75" x14ac:dyDescent="0.25">
      <c r="A65" s="147">
        <v>5452</v>
      </c>
      <c r="B65" s="148" t="s">
        <v>355</v>
      </c>
      <c r="C65" s="149">
        <v>0</v>
      </c>
      <c r="D65" s="149">
        <v>0</v>
      </c>
      <c r="E65" s="148"/>
    </row>
    <row r="66" spans="1:5" ht="15.75" x14ac:dyDescent="0.25">
      <c r="A66" s="147">
        <v>5500</v>
      </c>
      <c r="B66" s="148" t="s">
        <v>356</v>
      </c>
      <c r="C66" s="149">
        <f>C67+C76+C79+C85</f>
        <v>0</v>
      </c>
      <c r="D66" s="149">
        <f>D67+D76+D79+D85</f>
        <v>5317848.71</v>
      </c>
      <c r="E66" s="148"/>
    </row>
    <row r="67" spans="1:5" ht="15.75" x14ac:dyDescent="0.25">
      <c r="A67" s="147">
        <v>5510</v>
      </c>
      <c r="B67" s="148" t="s">
        <v>357</v>
      </c>
      <c r="C67" s="149">
        <f>SUM(C68:C75)</f>
        <v>0</v>
      </c>
      <c r="D67" s="149">
        <f>SUM(D68:D75)</f>
        <v>5317848.71</v>
      </c>
      <c r="E67" s="148"/>
    </row>
    <row r="68" spans="1:5" ht="15.75" x14ac:dyDescent="0.25">
      <c r="A68" s="147">
        <v>5511</v>
      </c>
      <c r="B68" s="148" t="s">
        <v>358</v>
      </c>
      <c r="C68" s="149">
        <v>0</v>
      </c>
      <c r="D68" s="149">
        <v>0</v>
      </c>
      <c r="E68" s="148"/>
    </row>
    <row r="69" spans="1:5" ht="15.75" x14ac:dyDescent="0.25">
      <c r="A69" s="147">
        <v>5512</v>
      </c>
      <c r="B69" s="148" t="s">
        <v>359</v>
      </c>
      <c r="C69" s="149">
        <v>0</v>
      </c>
      <c r="D69" s="149">
        <v>0</v>
      </c>
      <c r="E69" s="148"/>
    </row>
    <row r="70" spans="1:5" ht="15.75" x14ac:dyDescent="0.25">
      <c r="A70" s="147">
        <v>5513</v>
      </c>
      <c r="B70" s="148" t="s">
        <v>360</v>
      </c>
      <c r="C70" s="149">
        <v>0</v>
      </c>
      <c r="D70" s="149">
        <v>2359265.87</v>
      </c>
      <c r="E70" s="148"/>
    </row>
    <row r="71" spans="1:5" ht="15.75" x14ac:dyDescent="0.25">
      <c r="A71" s="147">
        <v>5514</v>
      </c>
      <c r="B71" s="148" t="s">
        <v>361</v>
      </c>
      <c r="C71" s="149">
        <v>0</v>
      </c>
      <c r="D71" s="149">
        <v>0</v>
      </c>
      <c r="E71" s="148"/>
    </row>
    <row r="72" spans="1:5" ht="15.75" x14ac:dyDescent="0.25">
      <c r="A72" s="147">
        <v>5515</v>
      </c>
      <c r="B72" s="148" t="s">
        <v>362</v>
      </c>
      <c r="C72" s="149">
        <v>0</v>
      </c>
      <c r="D72" s="149">
        <v>2855962.21</v>
      </c>
      <c r="E72" s="148"/>
    </row>
    <row r="73" spans="1:5" ht="15.75" x14ac:dyDescent="0.25">
      <c r="A73" s="147">
        <v>5516</v>
      </c>
      <c r="B73" s="148" t="s">
        <v>363</v>
      </c>
      <c r="C73" s="149">
        <v>0</v>
      </c>
      <c r="D73" s="149">
        <v>0</v>
      </c>
      <c r="E73" s="148"/>
    </row>
    <row r="74" spans="1:5" ht="15.75" x14ac:dyDescent="0.25">
      <c r="A74" s="147">
        <v>5517</v>
      </c>
      <c r="B74" s="148" t="s">
        <v>364</v>
      </c>
      <c r="C74" s="149">
        <v>0</v>
      </c>
      <c r="D74" s="149">
        <v>52038.07</v>
      </c>
      <c r="E74" s="148"/>
    </row>
    <row r="75" spans="1:5" ht="15.75" x14ac:dyDescent="0.25">
      <c r="A75" s="147">
        <v>5518</v>
      </c>
      <c r="B75" s="148" t="s">
        <v>41</v>
      </c>
      <c r="C75" s="149">
        <v>0</v>
      </c>
      <c r="D75" s="149">
        <v>50582.559999999998</v>
      </c>
      <c r="E75" s="148"/>
    </row>
    <row r="76" spans="1:5" ht="15.75" x14ac:dyDescent="0.25">
      <c r="A76" s="147">
        <v>5520</v>
      </c>
      <c r="B76" s="148" t="s">
        <v>40</v>
      </c>
      <c r="C76" s="149">
        <f>SUM(C77:C78)</f>
        <v>0</v>
      </c>
      <c r="D76" s="149">
        <f>SUM(D77:D78)</f>
        <v>0</v>
      </c>
      <c r="E76" s="148"/>
    </row>
    <row r="77" spans="1:5" ht="15.75" x14ac:dyDescent="0.25">
      <c r="A77" s="147">
        <v>5521</v>
      </c>
      <c r="B77" s="148" t="s">
        <v>365</v>
      </c>
      <c r="C77" s="149">
        <v>0</v>
      </c>
      <c r="D77" s="149">
        <v>0</v>
      </c>
      <c r="E77" s="148"/>
    </row>
    <row r="78" spans="1:5" ht="15.75" x14ac:dyDescent="0.25">
      <c r="A78" s="147">
        <v>5522</v>
      </c>
      <c r="B78" s="148" t="s">
        <v>366</v>
      </c>
      <c r="C78" s="149">
        <v>0</v>
      </c>
      <c r="D78" s="149">
        <v>0</v>
      </c>
      <c r="E78" s="148"/>
    </row>
    <row r="79" spans="1:5" ht="15.75" x14ac:dyDescent="0.25">
      <c r="A79" s="147">
        <v>5530</v>
      </c>
      <c r="B79" s="148" t="s">
        <v>367</v>
      </c>
      <c r="C79" s="149">
        <f>SUM(C80:C84)</f>
        <v>0</v>
      </c>
      <c r="D79" s="149">
        <f>SUM(D80:D84)</f>
        <v>0</v>
      </c>
      <c r="E79" s="148"/>
    </row>
    <row r="80" spans="1:5" ht="15.75" x14ac:dyDescent="0.25">
      <c r="A80" s="147">
        <v>5531</v>
      </c>
      <c r="B80" s="148" t="s">
        <v>368</v>
      </c>
      <c r="C80" s="149">
        <v>0</v>
      </c>
      <c r="D80" s="149">
        <v>0</v>
      </c>
      <c r="E80" s="148"/>
    </row>
    <row r="81" spans="1:5" ht="15.75" x14ac:dyDescent="0.25">
      <c r="A81" s="147">
        <v>5532</v>
      </c>
      <c r="B81" s="148" t="s">
        <v>369</v>
      </c>
      <c r="C81" s="149">
        <v>0</v>
      </c>
      <c r="D81" s="149">
        <v>0</v>
      </c>
      <c r="E81" s="148"/>
    </row>
    <row r="82" spans="1:5" ht="15.75" x14ac:dyDescent="0.25">
      <c r="A82" s="147">
        <v>5533</v>
      </c>
      <c r="B82" s="148" t="s">
        <v>370</v>
      </c>
      <c r="C82" s="149">
        <v>0</v>
      </c>
      <c r="D82" s="149">
        <v>0</v>
      </c>
      <c r="E82" s="148"/>
    </row>
    <row r="83" spans="1:5" ht="15.75" x14ac:dyDescent="0.25">
      <c r="A83" s="147">
        <v>5534</v>
      </c>
      <c r="B83" s="148" t="s">
        <v>371</v>
      </c>
      <c r="C83" s="149">
        <v>0</v>
      </c>
      <c r="D83" s="149">
        <v>0</v>
      </c>
      <c r="E83" s="148"/>
    </row>
    <row r="84" spans="1:5" ht="15.75" x14ac:dyDescent="0.25">
      <c r="A84" s="147">
        <v>5535</v>
      </c>
      <c r="B84" s="148" t="s">
        <v>372</v>
      </c>
      <c r="C84" s="149">
        <v>0</v>
      </c>
      <c r="D84" s="149">
        <v>0</v>
      </c>
      <c r="E84" s="148"/>
    </row>
    <row r="85" spans="1:5" ht="15.75" x14ac:dyDescent="0.25">
      <c r="A85" s="147">
        <v>5590</v>
      </c>
      <c r="B85" s="148" t="s">
        <v>373</v>
      </c>
      <c r="C85" s="149">
        <f>SUM(C86:C93)</f>
        <v>0</v>
      </c>
      <c r="D85" s="149">
        <f>SUM(D86:D93)</f>
        <v>0</v>
      </c>
      <c r="E85" s="148"/>
    </row>
    <row r="86" spans="1:5" ht="15.75" x14ac:dyDescent="0.25">
      <c r="A86" s="147">
        <v>5591</v>
      </c>
      <c r="B86" s="148" t="s">
        <v>374</v>
      </c>
      <c r="C86" s="149">
        <v>0</v>
      </c>
      <c r="D86" s="149">
        <v>0</v>
      </c>
      <c r="E86" s="148"/>
    </row>
    <row r="87" spans="1:5" ht="15.75" x14ac:dyDescent="0.25">
      <c r="A87" s="147">
        <v>5592</v>
      </c>
      <c r="B87" s="148" t="s">
        <v>375</v>
      </c>
      <c r="C87" s="149">
        <v>0</v>
      </c>
      <c r="D87" s="149">
        <v>0</v>
      </c>
      <c r="E87" s="148"/>
    </row>
    <row r="88" spans="1:5" ht="15.75" x14ac:dyDescent="0.25">
      <c r="A88" s="147">
        <v>5593</v>
      </c>
      <c r="B88" s="148" t="s">
        <v>376</v>
      </c>
      <c r="C88" s="149">
        <v>0</v>
      </c>
      <c r="D88" s="149">
        <v>0</v>
      </c>
      <c r="E88" s="148"/>
    </row>
    <row r="89" spans="1:5" ht="15.75" x14ac:dyDescent="0.25">
      <c r="A89" s="147">
        <v>5594</v>
      </c>
      <c r="B89" s="148" t="s">
        <v>377</v>
      </c>
      <c r="C89" s="149">
        <v>0</v>
      </c>
      <c r="D89" s="149">
        <v>0</v>
      </c>
      <c r="E89" s="148"/>
    </row>
    <row r="90" spans="1:5" ht="15.75" x14ac:dyDescent="0.25">
      <c r="A90" s="147">
        <v>5595</v>
      </c>
      <c r="B90" s="148" t="s">
        <v>378</v>
      </c>
      <c r="C90" s="149">
        <v>0</v>
      </c>
      <c r="D90" s="149">
        <v>0</v>
      </c>
      <c r="E90" s="148"/>
    </row>
    <row r="91" spans="1:5" ht="15.75" x14ac:dyDescent="0.25">
      <c r="A91" s="147">
        <v>5596</v>
      </c>
      <c r="B91" s="148" t="s">
        <v>273</v>
      </c>
      <c r="C91" s="149">
        <v>0</v>
      </c>
      <c r="D91" s="149">
        <v>0</v>
      </c>
      <c r="E91" s="148"/>
    </row>
    <row r="92" spans="1:5" ht="15.75" x14ac:dyDescent="0.25">
      <c r="A92" s="147">
        <v>5597</v>
      </c>
      <c r="B92" s="148" t="s">
        <v>379</v>
      </c>
      <c r="C92" s="149">
        <v>0</v>
      </c>
      <c r="D92" s="149">
        <v>0</v>
      </c>
      <c r="E92" s="148"/>
    </row>
    <row r="93" spans="1:5" ht="15.75" x14ac:dyDescent="0.25">
      <c r="A93" s="147">
        <v>5599</v>
      </c>
      <c r="B93" s="148" t="s">
        <v>380</v>
      </c>
      <c r="C93" s="149">
        <v>0</v>
      </c>
      <c r="D93" s="149">
        <v>0</v>
      </c>
      <c r="E93" s="148"/>
    </row>
    <row r="94" spans="1:5" ht="15.75" x14ac:dyDescent="0.25">
      <c r="A94" s="147">
        <v>5600</v>
      </c>
      <c r="B94" s="148" t="s">
        <v>39</v>
      </c>
      <c r="C94" s="149">
        <f>C95</f>
        <v>6026531.0499999998</v>
      </c>
      <c r="D94" s="149">
        <f>D95</f>
        <v>160725097.58000001</v>
      </c>
      <c r="E94" s="148"/>
    </row>
    <row r="95" spans="1:5" ht="15.75" x14ac:dyDescent="0.25">
      <c r="A95" s="147">
        <v>5610</v>
      </c>
      <c r="B95" s="148" t="s">
        <v>381</v>
      </c>
      <c r="C95" s="149">
        <f>C96</f>
        <v>6026531.0499999998</v>
      </c>
      <c r="D95" s="149">
        <f>D96</f>
        <v>160725097.58000001</v>
      </c>
      <c r="E95" s="148"/>
    </row>
    <row r="96" spans="1:5" ht="15.75" x14ac:dyDescent="0.25">
      <c r="A96" s="147">
        <v>5611</v>
      </c>
      <c r="B96" s="148" t="s">
        <v>382</v>
      </c>
      <c r="C96" s="149">
        <v>6026531.0499999998</v>
      </c>
      <c r="D96" s="149">
        <v>160725097.58000001</v>
      </c>
      <c r="E96" s="148"/>
    </row>
    <row r="97" spans="1:5" ht="15.75" x14ac:dyDescent="0.25">
      <c r="A97" s="147">
        <v>2110</v>
      </c>
      <c r="B97" s="155" t="s">
        <v>521</v>
      </c>
      <c r="C97" s="149">
        <f>SUM(C98:C102)</f>
        <v>1369588.27</v>
      </c>
      <c r="D97" s="149">
        <f>SUM(D98:D102)</f>
        <v>10191051.07</v>
      </c>
      <c r="E97" s="148"/>
    </row>
    <row r="98" spans="1:5" ht="15.75" x14ac:dyDescent="0.25">
      <c r="A98" s="147">
        <v>2111</v>
      </c>
      <c r="B98" s="148" t="s">
        <v>522</v>
      </c>
      <c r="C98" s="149">
        <v>0</v>
      </c>
      <c r="D98" s="149">
        <v>105084.74</v>
      </c>
      <c r="E98" s="148"/>
    </row>
    <row r="99" spans="1:5" ht="15.75" x14ac:dyDescent="0.25">
      <c r="A99" s="147">
        <v>2112</v>
      </c>
      <c r="B99" s="148" t="s">
        <v>523</v>
      </c>
      <c r="C99" s="149">
        <v>713169.65</v>
      </c>
      <c r="D99" s="149">
        <v>25242.39</v>
      </c>
      <c r="E99" s="148"/>
    </row>
    <row r="100" spans="1:5" ht="15.75" x14ac:dyDescent="0.25">
      <c r="A100" s="147">
        <v>2112</v>
      </c>
      <c r="B100" s="148" t="s">
        <v>524</v>
      </c>
      <c r="C100" s="149">
        <v>656418.62</v>
      </c>
      <c r="D100" s="149">
        <v>10047723.939999999</v>
      </c>
      <c r="E100" s="148"/>
    </row>
    <row r="101" spans="1:5" ht="15.75" x14ac:dyDescent="0.25">
      <c r="A101" s="147">
        <v>2115</v>
      </c>
      <c r="B101" s="148" t="s">
        <v>525</v>
      </c>
      <c r="C101" s="149">
        <v>0</v>
      </c>
      <c r="D101" s="149">
        <v>13000</v>
      </c>
      <c r="E101" s="148"/>
    </row>
    <row r="102" spans="1:5" ht="15.75" x14ac:dyDescent="0.25">
      <c r="A102" s="147">
        <v>2114</v>
      </c>
      <c r="B102" s="148" t="s">
        <v>526</v>
      </c>
      <c r="C102" s="149">
        <v>0</v>
      </c>
      <c r="D102" s="149">
        <v>0</v>
      </c>
      <c r="E102" s="148"/>
    </row>
    <row r="103" spans="1:5" ht="15.75" x14ac:dyDescent="0.25">
      <c r="A103" s="151"/>
      <c r="B103" s="156" t="s">
        <v>539</v>
      </c>
      <c r="C103" s="153">
        <f>+C104</f>
        <v>0</v>
      </c>
      <c r="D103" s="153">
        <f>+D104</f>
        <v>0</v>
      </c>
      <c r="E103" s="148"/>
    </row>
    <row r="104" spans="1:5" ht="15.75" x14ac:dyDescent="0.25">
      <c r="A104" s="151">
        <v>1270</v>
      </c>
      <c r="B104" s="152" t="s">
        <v>173</v>
      </c>
      <c r="C104" s="157">
        <f>+C105</f>
        <v>0</v>
      </c>
      <c r="D104" s="157">
        <f>+D105</f>
        <v>0</v>
      </c>
      <c r="E104" s="148"/>
    </row>
    <row r="105" spans="1:5" ht="15.75" x14ac:dyDescent="0.25">
      <c r="A105" s="151">
        <v>1273</v>
      </c>
      <c r="B105" s="152" t="s">
        <v>540</v>
      </c>
      <c r="C105" s="157">
        <v>0</v>
      </c>
      <c r="D105" s="157">
        <v>0</v>
      </c>
      <c r="E105" s="148"/>
    </row>
    <row r="106" spans="1:5" ht="15.75" x14ac:dyDescent="0.25">
      <c r="A106" s="151"/>
      <c r="B106" s="156" t="s">
        <v>541</v>
      </c>
      <c r="C106" s="153">
        <f>+C107+C129</f>
        <v>39129.789999999994</v>
      </c>
      <c r="D106" s="153">
        <f>+D107+D129</f>
        <v>24663</v>
      </c>
      <c r="E106" s="148"/>
    </row>
    <row r="107" spans="1:5" ht="15.75" x14ac:dyDescent="0.25">
      <c r="A107" s="151">
        <v>4300</v>
      </c>
      <c r="B107" s="158" t="s">
        <v>589</v>
      </c>
      <c r="C107" s="157">
        <f>C121+C108+C111+C117+C119</f>
        <v>0</v>
      </c>
      <c r="D107" s="159">
        <f>D121+D108+D111+D117+D119</f>
        <v>0</v>
      </c>
      <c r="E107" s="148"/>
    </row>
    <row r="108" spans="1:5" ht="15.75" x14ac:dyDescent="0.25">
      <c r="A108" s="151">
        <v>4310</v>
      </c>
      <c r="B108" s="158" t="s">
        <v>260</v>
      </c>
      <c r="C108" s="157">
        <f>SUM(C109:C110)</f>
        <v>0</v>
      </c>
      <c r="D108" s="157">
        <f>SUM(D109:D110)</f>
        <v>0</v>
      </c>
      <c r="E108" s="148"/>
    </row>
    <row r="109" spans="1:5" ht="15.75" x14ac:dyDescent="0.25">
      <c r="A109" s="151">
        <v>4311</v>
      </c>
      <c r="B109" s="158" t="s">
        <v>429</v>
      </c>
      <c r="C109" s="157">
        <v>0</v>
      </c>
      <c r="D109" s="159">
        <v>0</v>
      </c>
      <c r="E109" s="148"/>
    </row>
    <row r="110" spans="1:5" ht="15.75" x14ac:dyDescent="0.25">
      <c r="A110" s="151">
        <v>4319</v>
      </c>
      <c r="B110" s="158" t="s">
        <v>261</v>
      </c>
      <c r="C110" s="157">
        <v>0</v>
      </c>
      <c r="D110" s="159">
        <v>0</v>
      </c>
      <c r="E110" s="148"/>
    </row>
    <row r="111" spans="1:5" ht="15.75" x14ac:dyDescent="0.25">
      <c r="A111" s="151">
        <v>4320</v>
      </c>
      <c r="B111" s="158" t="s">
        <v>262</v>
      </c>
      <c r="C111" s="157">
        <f>SUM(C112:C116)</f>
        <v>0</v>
      </c>
      <c r="D111" s="157">
        <f>SUM(D112:D116)</f>
        <v>0</v>
      </c>
      <c r="E111" s="148"/>
    </row>
    <row r="112" spans="1:5" ht="15.75" x14ac:dyDescent="0.25">
      <c r="A112" s="151">
        <v>4321</v>
      </c>
      <c r="B112" s="158" t="s">
        <v>263</v>
      </c>
      <c r="C112" s="157">
        <v>0</v>
      </c>
      <c r="D112" s="159">
        <v>0</v>
      </c>
      <c r="E112" s="148"/>
    </row>
    <row r="113" spans="1:5" ht="15.75" x14ac:dyDescent="0.25">
      <c r="A113" s="151">
        <v>4322</v>
      </c>
      <c r="B113" s="158" t="s">
        <v>264</v>
      </c>
      <c r="C113" s="157">
        <v>0</v>
      </c>
      <c r="D113" s="159">
        <v>0</v>
      </c>
      <c r="E113" s="148"/>
    </row>
    <row r="114" spans="1:5" ht="15.75" x14ac:dyDescent="0.25">
      <c r="A114" s="151">
        <v>4323</v>
      </c>
      <c r="B114" s="158" t="s">
        <v>265</v>
      </c>
      <c r="C114" s="157">
        <v>0</v>
      </c>
      <c r="D114" s="159">
        <v>0</v>
      </c>
      <c r="E114" s="148"/>
    </row>
    <row r="115" spans="1:5" ht="15.75" x14ac:dyDescent="0.25">
      <c r="A115" s="151">
        <v>4324</v>
      </c>
      <c r="B115" s="158" t="s">
        <v>266</v>
      </c>
      <c r="C115" s="157">
        <v>0</v>
      </c>
      <c r="D115" s="159">
        <v>0</v>
      </c>
      <c r="E115" s="148"/>
    </row>
    <row r="116" spans="1:5" ht="15.75" x14ac:dyDescent="0.25">
      <c r="A116" s="151">
        <v>4325</v>
      </c>
      <c r="B116" s="158" t="s">
        <v>267</v>
      </c>
      <c r="C116" s="157">
        <v>0</v>
      </c>
      <c r="D116" s="159">
        <v>0</v>
      </c>
      <c r="E116" s="148"/>
    </row>
    <row r="117" spans="1:5" ht="15.75" x14ac:dyDescent="0.25">
      <c r="A117" s="151">
        <v>4330</v>
      </c>
      <c r="B117" s="158" t="s">
        <v>268</v>
      </c>
      <c r="C117" s="157">
        <f>C118</f>
        <v>0</v>
      </c>
      <c r="D117" s="157">
        <f>D118</f>
        <v>0</v>
      </c>
      <c r="E117" s="148"/>
    </row>
    <row r="118" spans="1:5" ht="15.75" x14ac:dyDescent="0.25">
      <c r="A118" s="151">
        <v>4331</v>
      </c>
      <c r="B118" s="158" t="s">
        <v>268</v>
      </c>
      <c r="C118" s="157">
        <v>0</v>
      </c>
      <c r="D118" s="159">
        <v>0</v>
      </c>
      <c r="E118" s="148"/>
    </row>
    <row r="119" spans="1:5" ht="15.75" x14ac:dyDescent="0.25">
      <c r="A119" s="151">
        <v>4340</v>
      </c>
      <c r="B119" s="158" t="s">
        <v>269</v>
      </c>
      <c r="C119" s="157">
        <f>C120</f>
        <v>0</v>
      </c>
      <c r="D119" s="157">
        <f>D120</f>
        <v>0</v>
      </c>
      <c r="E119" s="148"/>
    </row>
    <row r="120" spans="1:5" ht="15.75" x14ac:dyDescent="0.25">
      <c r="A120" s="151">
        <v>4341</v>
      </c>
      <c r="B120" s="158" t="s">
        <v>269</v>
      </c>
      <c r="C120" s="157">
        <v>0</v>
      </c>
      <c r="D120" s="159">
        <v>0</v>
      </c>
      <c r="E120" s="148"/>
    </row>
    <row r="121" spans="1:5" ht="15.75" x14ac:dyDescent="0.25">
      <c r="A121" s="125">
        <v>4390</v>
      </c>
      <c r="B121" s="160" t="s">
        <v>270</v>
      </c>
      <c r="C121" s="161">
        <f>SUM(C122:C128)</f>
        <v>0</v>
      </c>
      <c r="D121" s="161">
        <f>SUM(D122:D128)</f>
        <v>0</v>
      </c>
      <c r="E121" s="148"/>
    </row>
    <row r="122" spans="1:5" ht="15.75" x14ac:dyDescent="0.25">
      <c r="A122" s="164">
        <v>4392</v>
      </c>
      <c r="B122" s="165" t="s">
        <v>271</v>
      </c>
      <c r="C122" s="161">
        <v>0</v>
      </c>
      <c r="D122" s="161">
        <v>0</v>
      </c>
      <c r="E122" s="148"/>
    </row>
    <row r="123" spans="1:5" ht="15.75" x14ac:dyDescent="0.25">
      <c r="A123" s="164">
        <v>4393</v>
      </c>
      <c r="B123" s="165" t="s">
        <v>430</v>
      </c>
      <c r="C123" s="161">
        <v>0</v>
      </c>
      <c r="D123" s="161">
        <v>0</v>
      </c>
      <c r="E123" s="148"/>
    </row>
    <row r="124" spans="1:5" ht="15.75" x14ac:dyDescent="0.25">
      <c r="A124" s="164">
        <v>4394</v>
      </c>
      <c r="B124" s="165" t="s">
        <v>272</v>
      </c>
      <c r="C124" s="161">
        <v>0</v>
      </c>
      <c r="D124" s="161">
        <v>0</v>
      </c>
      <c r="E124" s="148"/>
    </row>
    <row r="125" spans="1:5" ht="15.75" x14ac:dyDescent="0.25">
      <c r="A125" s="164">
        <v>4395</v>
      </c>
      <c r="B125" s="165" t="s">
        <v>273</v>
      </c>
      <c r="C125" s="161">
        <v>0</v>
      </c>
      <c r="D125" s="161">
        <v>0</v>
      </c>
      <c r="E125" s="148"/>
    </row>
    <row r="126" spans="1:5" ht="15.75" x14ac:dyDescent="0.25">
      <c r="A126" s="164">
        <v>4396</v>
      </c>
      <c r="B126" s="165" t="s">
        <v>274</v>
      </c>
      <c r="C126" s="161">
        <v>0</v>
      </c>
      <c r="D126" s="161">
        <v>0</v>
      </c>
      <c r="E126" s="148"/>
    </row>
    <row r="127" spans="1:5" ht="15.75" x14ac:dyDescent="0.25">
      <c r="A127" s="164">
        <v>4397</v>
      </c>
      <c r="B127" s="165" t="s">
        <v>431</v>
      </c>
      <c r="C127" s="161">
        <v>0</v>
      </c>
      <c r="D127" s="161">
        <v>0</v>
      </c>
      <c r="E127" s="148"/>
    </row>
    <row r="128" spans="1:5" ht="15.75" x14ac:dyDescent="0.25">
      <c r="A128" s="151">
        <v>4399</v>
      </c>
      <c r="B128" s="158" t="s">
        <v>270</v>
      </c>
      <c r="C128" s="157">
        <v>0</v>
      </c>
      <c r="D128" s="157">
        <v>0</v>
      </c>
      <c r="E128" s="148"/>
    </row>
    <row r="129" spans="1:5" ht="15.75" x14ac:dyDescent="0.25">
      <c r="A129" s="147">
        <v>1120</v>
      </c>
      <c r="B129" s="155" t="s">
        <v>527</v>
      </c>
      <c r="C129" s="149">
        <f>SUM(C130:C138)</f>
        <v>39129.789999999994</v>
      </c>
      <c r="D129" s="149">
        <f>SUM(D130:D138)</f>
        <v>24663</v>
      </c>
      <c r="E129" s="148"/>
    </row>
    <row r="130" spans="1:5" ht="15.75" x14ac:dyDescent="0.25">
      <c r="A130" s="147">
        <v>1124</v>
      </c>
      <c r="B130" s="155" t="s">
        <v>528</v>
      </c>
      <c r="C130" s="166">
        <v>-0.04</v>
      </c>
      <c r="D130" s="149">
        <v>7799.5</v>
      </c>
      <c r="E130" s="148"/>
    </row>
    <row r="131" spans="1:5" ht="15.75" x14ac:dyDescent="0.25">
      <c r="A131" s="147">
        <v>1124</v>
      </c>
      <c r="B131" s="155" t="s">
        <v>529</v>
      </c>
      <c r="C131" s="166">
        <v>0</v>
      </c>
      <c r="D131" s="149">
        <v>0</v>
      </c>
      <c r="E131" s="148"/>
    </row>
    <row r="132" spans="1:5" ht="15.75" x14ac:dyDescent="0.25">
      <c r="A132" s="147">
        <v>1124</v>
      </c>
      <c r="B132" s="155" t="s">
        <v>530</v>
      </c>
      <c r="C132" s="166">
        <v>0.03</v>
      </c>
      <c r="D132" s="149">
        <v>538.52</v>
      </c>
      <c r="E132" s="148"/>
    </row>
    <row r="133" spans="1:5" ht="15.75" x14ac:dyDescent="0.25">
      <c r="A133" s="147">
        <v>1124</v>
      </c>
      <c r="B133" s="155" t="s">
        <v>531</v>
      </c>
      <c r="C133" s="166">
        <v>39129.4</v>
      </c>
      <c r="D133" s="149">
        <v>14670.11</v>
      </c>
      <c r="E133" s="148"/>
    </row>
    <row r="134" spans="1:5" ht="15.75" x14ac:dyDescent="0.25">
      <c r="A134" s="147">
        <v>1124</v>
      </c>
      <c r="B134" s="155" t="s">
        <v>532</v>
      </c>
      <c r="C134" s="149">
        <v>0.02</v>
      </c>
      <c r="D134" s="149">
        <v>28.98</v>
      </c>
      <c r="E134" s="148"/>
    </row>
    <row r="135" spans="1:5" ht="15.75" x14ac:dyDescent="0.25">
      <c r="A135" s="147">
        <v>1124</v>
      </c>
      <c r="B135" s="155" t="s">
        <v>533</v>
      </c>
      <c r="C135" s="149">
        <v>0.38</v>
      </c>
      <c r="D135" s="149">
        <v>1625.89</v>
      </c>
      <c r="E135" s="148"/>
    </row>
    <row r="136" spans="1:5" ht="15.75" x14ac:dyDescent="0.25">
      <c r="A136" s="147">
        <v>1122</v>
      </c>
      <c r="B136" s="155" t="s">
        <v>534</v>
      </c>
      <c r="C136" s="149">
        <v>0</v>
      </c>
      <c r="D136" s="149">
        <v>0</v>
      </c>
      <c r="E136" s="148"/>
    </row>
    <row r="137" spans="1:5" ht="15.75" x14ac:dyDescent="0.25">
      <c r="A137" s="147">
        <v>1122</v>
      </c>
      <c r="B137" s="155" t="s">
        <v>535</v>
      </c>
      <c r="C137" s="166">
        <v>0</v>
      </c>
      <c r="D137" s="149">
        <v>0</v>
      </c>
      <c r="E137" s="148"/>
    </row>
    <row r="138" spans="1:5" ht="15.75" x14ac:dyDescent="0.25">
      <c r="A138" s="147">
        <v>1122</v>
      </c>
      <c r="B138" s="155" t="s">
        <v>536</v>
      </c>
      <c r="C138" s="149">
        <v>0</v>
      </c>
      <c r="D138" s="149">
        <v>0</v>
      </c>
      <c r="E138" s="148"/>
    </row>
    <row r="139" spans="1:5" ht="15.75" x14ac:dyDescent="0.25">
      <c r="A139" s="147"/>
      <c r="B139" s="162" t="s">
        <v>537</v>
      </c>
      <c r="C139" s="149">
        <f>C48+C49-C103-C106</f>
        <v>107012887.67999999</v>
      </c>
      <c r="D139" s="149">
        <f>D48+D49-D103-D106</f>
        <v>91534261.720000014</v>
      </c>
      <c r="E139" s="148"/>
    </row>
    <row r="140" spans="1:5" ht="15.75" x14ac:dyDescent="0.25">
      <c r="A140" s="148"/>
      <c r="B140" s="148"/>
      <c r="C140" s="148"/>
      <c r="D140" s="148"/>
      <c r="E140" s="148"/>
    </row>
    <row r="141" spans="1:5" ht="15.75" x14ac:dyDescent="0.25">
      <c r="A141" s="148"/>
      <c r="B141" s="148" t="s">
        <v>517</v>
      </c>
      <c r="C141" s="148"/>
      <c r="D141" s="148"/>
      <c r="E141" s="148"/>
    </row>
    <row r="142" spans="1:5" ht="15.75" x14ac:dyDescent="0.25">
      <c r="A142" s="148"/>
      <c r="B142" s="148"/>
      <c r="C142" s="148"/>
      <c r="D142" s="148"/>
      <c r="E142" s="148"/>
    </row>
    <row r="143" spans="1:5" ht="15.75" x14ac:dyDescent="0.25">
      <c r="A143" s="148"/>
      <c r="B143" s="148"/>
      <c r="C143" s="148"/>
      <c r="D143" s="148"/>
      <c r="E143" s="148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scale="69" orientation="portrait" r:id="rId1"/>
  <rowBreaks count="1" manualBreakCount="1">
    <brk id="58" max="16383" man="1"/>
  </rowBreaks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3"/>
  <sheetViews>
    <sheetView showGridLines="0" workbookViewId="0">
      <selection sqref="A1:F24"/>
    </sheetView>
  </sheetViews>
  <sheetFormatPr baseColWidth="10" defaultColWidth="11.42578125" defaultRowHeight="11.25" x14ac:dyDescent="0.2"/>
  <cols>
    <col min="1" max="1" width="3.42578125" style="19" customWidth="1"/>
    <col min="2" max="2" width="63.140625" style="19" customWidth="1"/>
    <col min="3" max="3" width="17.5703125" style="19" customWidth="1"/>
    <col min="4" max="16384" width="11.42578125" style="19"/>
  </cols>
  <sheetData>
    <row r="1" spans="1:3" s="18" customFormat="1" ht="18" customHeight="1" x14ac:dyDescent="0.25">
      <c r="A1" s="192" t="s">
        <v>595</v>
      </c>
      <c r="B1" s="193"/>
      <c r="C1" s="194"/>
    </row>
    <row r="2" spans="1:3" s="18" customFormat="1" ht="18" customHeight="1" x14ac:dyDescent="0.25">
      <c r="A2" s="195" t="s">
        <v>505</v>
      </c>
      <c r="B2" s="196"/>
      <c r="C2" s="197"/>
    </row>
    <row r="3" spans="1:3" s="18" customFormat="1" ht="18" customHeight="1" x14ac:dyDescent="0.25">
      <c r="A3" s="195" t="s">
        <v>596</v>
      </c>
      <c r="B3" s="196"/>
      <c r="C3" s="197"/>
    </row>
    <row r="4" spans="1:3" s="20" customFormat="1" ht="18" customHeight="1" x14ac:dyDescent="0.2">
      <c r="A4" s="198" t="s">
        <v>506</v>
      </c>
      <c r="B4" s="199"/>
      <c r="C4" s="200"/>
    </row>
    <row r="5" spans="1:3" s="20" customFormat="1" ht="18" customHeight="1" x14ac:dyDescent="0.2">
      <c r="A5" s="201" t="s">
        <v>405</v>
      </c>
      <c r="B5" s="202"/>
      <c r="C5" s="66">
        <v>2025</v>
      </c>
    </row>
    <row r="6" spans="1:3" x14ac:dyDescent="0.2">
      <c r="A6" s="23" t="s">
        <v>434</v>
      </c>
      <c r="B6" s="23"/>
      <c r="C6" s="57">
        <v>252412900.34</v>
      </c>
    </row>
    <row r="7" spans="1:3" x14ac:dyDescent="0.2">
      <c r="A7" s="24"/>
      <c r="B7" s="25"/>
      <c r="C7" s="26"/>
    </row>
    <row r="8" spans="1:3" x14ac:dyDescent="0.2">
      <c r="A8" s="33" t="s">
        <v>435</v>
      </c>
      <c r="B8" s="33"/>
      <c r="C8" s="58">
        <f>SUM(C9:C14)</f>
        <v>0</v>
      </c>
    </row>
    <row r="9" spans="1:3" x14ac:dyDescent="0.2">
      <c r="A9" s="40" t="s">
        <v>436</v>
      </c>
      <c r="B9" s="39" t="s">
        <v>260</v>
      </c>
      <c r="C9" s="59">
        <v>0</v>
      </c>
    </row>
    <row r="10" spans="1:3" x14ac:dyDescent="0.2">
      <c r="A10" s="27" t="s">
        <v>437</v>
      </c>
      <c r="B10" s="28" t="s">
        <v>446</v>
      </c>
      <c r="C10" s="59">
        <v>0</v>
      </c>
    </row>
    <row r="11" spans="1:3" x14ac:dyDescent="0.2">
      <c r="A11" s="27" t="s">
        <v>438</v>
      </c>
      <c r="B11" s="28" t="s">
        <v>268</v>
      </c>
      <c r="C11" s="59">
        <v>0</v>
      </c>
    </row>
    <row r="12" spans="1:3" x14ac:dyDescent="0.2">
      <c r="A12" s="27" t="s">
        <v>439</v>
      </c>
      <c r="B12" s="28" t="s">
        <v>269</v>
      </c>
      <c r="C12" s="59">
        <v>0</v>
      </c>
    </row>
    <row r="13" spans="1:3" x14ac:dyDescent="0.2">
      <c r="A13" s="27" t="s">
        <v>440</v>
      </c>
      <c r="B13" s="28" t="s">
        <v>270</v>
      </c>
      <c r="C13" s="59">
        <v>0</v>
      </c>
    </row>
    <row r="14" spans="1:3" x14ac:dyDescent="0.2">
      <c r="A14" s="29" t="s">
        <v>441</v>
      </c>
      <c r="B14" s="30" t="s">
        <v>442</v>
      </c>
      <c r="C14" s="59">
        <v>0</v>
      </c>
    </row>
    <row r="15" spans="1:3" x14ac:dyDescent="0.2">
      <c r="A15" s="24"/>
      <c r="B15" s="31"/>
      <c r="C15" s="32"/>
    </row>
    <row r="16" spans="1:3" x14ac:dyDescent="0.2">
      <c r="A16" s="33" t="s">
        <v>591</v>
      </c>
      <c r="B16" s="25"/>
      <c r="C16" s="58">
        <f>SUM(C17:C19)</f>
        <v>0</v>
      </c>
    </row>
    <row r="17" spans="1:3" x14ac:dyDescent="0.2">
      <c r="A17" s="34">
        <v>3.1</v>
      </c>
      <c r="B17" s="28" t="s">
        <v>445</v>
      </c>
      <c r="C17" s="59">
        <v>0</v>
      </c>
    </row>
    <row r="18" spans="1:3" x14ac:dyDescent="0.2">
      <c r="A18" s="35">
        <v>3.2</v>
      </c>
      <c r="B18" s="28" t="s">
        <v>443</v>
      </c>
      <c r="C18" s="59">
        <v>0</v>
      </c>
    </row>
    <row r="19" spans="1:3" x14ac:dyDescent="0.2">
      <c r="A19" s="35">
        <v>3.3</v>
      </c>
      <c r="B19" s="30" t="s">
        <v>444</v>
      </c>
      <c r="C19" s="60">
        <v>0</v>
      </c>
    </row>
    <row r="20" spans="1:3" x14ac:dyDescent="0.2">
      <c r="A20" s="24"/>
      <c r="B20" s="36"/>
      <c r="C20" s="37"/>
    </row>
    <row r="21" spans="1:3" x14ac:dyDescent="0.2">
      <c r="A21" s="38" t="s">
        <v>542</v>
      </c>
      <c r="B21" s="38"/>
      <c r="C21" s="57">
        <f>C6+C8-C16</f>
        <v>252412900.34</v>
      </c>
    </row>
    <row r="23" spans="1:3" x14ac:dyDescent="0.2">
      <c r="B23" s="19" t="s">
        <v>517</v>
      </c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1.1417322834645669" bottom="0.74803149606299213" header="0.31496062992125984" footer="0.31496062992125984"/>
  <pageSetup fitToWidth="0"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showGridLines="0" workbookViewId="0">
      <selection activeCell="B29" sqref="B29"/>
    </sheetView>
  </sheetViews>
  <sheetFormatPr baseColWidth="10" defaultColWidth="11.42578125" defaultRowHeight="11.25" x14ac:dyDescent="0.2"/>
  <cols>
    <col min="1" max="1" width="3.5703125" style="19" customWidth="1"/>
    <col min="2" max="2" width="62.140625" style="19" customWidth="1"/>
    <col min="3" max="3" width="17.5703125" style="19" customWidth="1"/>
    <col min="4" max="16384" width="11.42578125" style="19"/>
  </cols>
  <sheetData>
    <row r="1" spans="1:3" s="21" customFormat="1" ht="18.95" customHeight="1" x14ac:dyDescent="0.25">
      <c r="A1" s="203" t="s">
        <v>595</v>
      </c>
      <c r="B1" s="204"/>
      <c r="C1" s="205"/>
    </row>
    <row r="2" spans="1:3" s="21" customFormat="1" ht="18.95" customHeight="1" x14ac:dyDescent="0.25">
      <c r="A2" s="206" t="s">
        <v>507</v>
      </c>
      <c r="B2" s="207"/>
      <c r="C2" s="208"/>
    </row>
    <row r="3" spans="1:3" s="21" customFormat="1" ht="18.95" customHeight="1" x14ac:dyDescent="0.25">
      <c r="A3" s="206" t="s">
        <v>596</v>
      </c>
      <c r="B3" s="207"/>
      <c r="C3" s="208"/>
    </row>
    <row r="4" spans="1:3" x14ac:dyDescent="0.2">
      <c r="A4" s="198" t="s">
        <v>506</v>
      </c>
      <c r="B4" s="199"/>
      <c r="C4" s="200"/>
    </row>
    <row r="5" spans="1:3" ht="22.35" customHeight="1" x14ac:dyDescent="0.2">
      <c r="A5" s="209" t="s">
        <v>405</v>
      </c>
      <c r="B5" s="210"/>
      <c r="C5" s="66">
        <v>2025</v>
      </c>
    </row>
    <row r="6" spans="1:3" x14ac:dyDescent="0.2">
      <c r="A6" s="48" t="s">
        <v>447</v>
      </c>
      <c r="B6" s="23"/>
      <c r="C6" s="61">
        <v>163912908.75999999</v>
      </c>
    </row>
    <row r="7" spans="1:3" x14ac:dyDescent="0.2">
      <c r="A7" s="42"/>
      <c r="B7" s="25"/>
      <c r="C7" s="43"/>
    </row>
    <row r="8" spans="1:3" x14ac:dyDescent="0.2">
      <c r="A8" s="33" t="s">
        <v>448</v>
      </c>
      <c r="B8" s="44"/>
      <c r="C8" s="58">
        <f>SUM(C9:C29)</f>
        <v>17170358.329999998</v>
      </c>
    </row>
    <row r="9" spans="1:3" x14ac:dyDescent="0.2">
      <c r="A9" s="56">
        <v>2.1</v>
      </c>
      <c r="B9" s="49" t="s">
        <v>288</v>
      </c>
      <c r="C9" s="62">
        <v>0</v>
      </c>
    </row>
    <row r="10" spans="1:3" x14ac:dyDescent="0.2">
      <c r="A10" s="56">
        <v>2.2000000000000002</v>
      </c>
      <c r="B10" s="49" t="s">
        <v>285</v>
      </c>
      <c r="C10" s="62">
        <v>0</v>
      </c>
    </row>
    <row r="11" spans="1:3" x14ac:dyDescent="0.2">
      <c r="A11" s="54">
        <v>2.2999999999999998</v>
      </c>
      <c r="B11" s="41" t="s">
        <v>158</v>
      </c>
      <c r="C11" s="62">
        <v>357207.27</v>
      </c>
    </row>
    <row r="12" spans="1:3" x14ac:dyDescent="0.2">
      <c r="A12" s="54">
        <v>2.4</v>
      </c>
      <c r="B12" s="41" t="s">
        <v>159</v>
      </c>
      <c r="C12" s="62">
        <v>8505</v>
      </c>
    </row>
    <row r="13" spans="1:3" x14ac:dyDescent="0.2">
      <c r="A13" s="54">
        <v>2.5</v>
      </c>
      <c r="B13" s="41" t="s">
        <v>160</v>
      </c>
      <c r="C13" s="62">
        <v>0</v>
      </c>
    </row>
    <row r="14" spans="1:3" x14ac:dyDescent="0.2">
      <c r="A14" s="54">
        <v>2.6</v>
      </c>
      <c r="B14" s="41" t="s">
        <v>161</v>
      </c>
      <c r="C14" s="62">
        <v>0</v>
      </c>
    </row>
    <row r="15" spans="1:3" x14ac:dyDescent="0.2">
      <c r="A15" s="54">
        <v>2.7</v>
      </c>
      <c r="B15" s="41" t="s">
        <v>162</v>
      </c>
      <c r="C15" s="62">
        <v>0</v>
      </c>
    </row>
    <row r="16" spans="1:3" x14ac:dyDescent="0.2">
      <c r="A16" s="54">
        <v>2.8</v>
      </c>
      <c r="B16" s="41" t="s">
        <v>163</v>
      </c>
      <c r="C16" s="62">
        <v>241478.38</v>
      </c>
    </row>
    <row r="17" spans="1:3" x14ac:dyDescent="0.2">
      <c r="A17" s="54">
        <v>2.9</v>
      </c>
      <c r="B17" s="41" t="s">
        <v>165</v>
      </c>
      <c r="C17" s="62">
        <v>0</v>
      </c>
    </row>
    <row r="18" spans="1:3" x14ac:dyDescent="0.2">
      <c r="A18" s="54" t="s">
        <v>449</v>
      </c>
      <c r="B18" s="41" t="s">
        <v>450</v>
      </c>
      <c r="C18" s="62">
        <v>0</v>
      </c>
    </row>
    <row r="19" spans="1:3" x14ac:dyDescent="0.2">
      <c r="A19" s="54" t="s">
        <v>475</v>
      </c>
      <c r="B19" s="41" t="s">
        <v>167</v>
      </c>
      <c r="C19" s="62">
        <v>0</v>
      </c>
    </row>
    <row r="20" spans="1:3" x14ac:dyDescent="0.2">
      <c r="A20" s="54" t="s">
        <v>476</v>
      </c>
      <c r="B20" s="41" t="s">
        <v>451</v>
      </c>
      <c r="C20" s="62">
        <v>16563167.68</v>
      </c>
    </row>
    <row r="21" spans="1:3" x14ac:dyDescent="0.2">
      <c r="A21" s="54" t="s">
        <v>477</v>
      </c>
      <c r="B21" s="41" t="s">
        <v>452</v>
      </c>
      <c r="C21" s="62">
        <v>0</v>
      </c>
    </row>
    <row r="22" spans="1:3" x14ac:dyDescent="0.2">
      <c r="A22" s="54" t="s">
        <v>478</v>
      </c>
      <c r="B22" s="41" t="s">
        <v>453</v>
      </c>
      <c r="C22" s="62">
        <v>0</v>
      </c>
    </row>
    <row r="23" spans="1:3" x14ac:dyDescent="0.2">
      <c r="A23" s="54" t="s">
        <v>454</v>
      </c>
      <c r="B23" s="41" t="s">
        <v>455</v>
      </c>
      <c r="C23" s="62">
        <v>0</v>
      </c>
    </row>
    <row r="24" spans="1:3" x14ac:dyDescent="0.2">
      <c r="A24" s="54" t="s">
        <v>456</v>
      </c>
      <c r="B24" s="41" t="s">
        <v>457</v>
      </c>
      <c r="C24" s="62">
        <v>0</v>
      </c>
    </row>
    <row r="25" spans="1:3" x14ac:dyDescent="0.2">
      <c r="A25" s="54" t="s">
        <v>458</v>
      </c>
      <c r="B25" s="41" t="s">
        <v>459</v>
      </c>
      <c r="C25" s="62">
        <v>0</v>
      </c>
    </row>
    <row r="26" spans="1:3" x14ac:dyDescent="0.2">
      <c r="A26" s="54" t="s">
        <v>460</v>
      </c>
      <c r="B26" s="41" t="s">
        <v>461</v>
      </c>
      <c r="C26" s="62">
        <v>0</v>
      </c>
    </row>
    <row r="27" spans="1:3" x14ac:dyDescent="0.2">
      <c r="A27" s="54" t="s">
        <v>462</v>
      </c>
      <c r="B27" s="41" t="s">
        <v>463</v>
      </c>
      <c r="C27" s="62">
        <v>0</v>
      </c>
    </row>
    <row r="28" spans="1:3" x14ac:dyDescent="0.2">
      <c r="A28" s="54" t="s">
        <v>464</v>
      </c>
      <c r="B28" s="41" t="s">
        <v>465</v>
      </c>
      <c r="C28" s="62">
        <v>0</v>
      </c>
    </row>
    <row r="29" spans="1:3" x14ac:dyDescent="0.2">
      <c r="A29" s="54" t="s">
        <v>466</v>
      </c>
      <c r="B29" s="49" t="s">
        <v>467</v>
      </c>
      <c r="C29" s="62">
        <v>0</v>
      </c>
    </row>
    <row r="30" spans="1:3" x14ac:dyDescent="0.2">
      <c r="A30" s="55"/>
      <c r="B30" s="50"/>
      <c r="C30" s="51"/>
    </row>
    <row r="31" spans="1:3" x14ac:dyDescent="0.2">
      <c r="A31" s="52" t="s">
        <v>468</v>
      </c>
      <c r="B31" s="53"/>
      <c r="C31" s="63">
        <f>SUM(C32:C38)</f>
        <v>6026531.0499999998</v>
      </c>
    </row>
    <row r="32" spans="1:3" x14ac:dyDescent="0.2">
      <c r="A32" s="54" t="s">
        <v>469</v>
      </c>
      <c r="B32" s="41" t="s">
        <v>357</v>
      </c>
      <c r="C32" s="62">
        <v>0</v>
      </c>
    </row>
    <row r="33" spans="1:3" x14ac:dyDescent="0.2">
      <c r="A33" s="54" t="s">
        <v>470</v>
      </c>
      <c r="B33" s="41" t="s">
        <v>40</v>
      </c>
      <c r="C33" s="62">
        <v>0</v>
      </c>
    </row>
    <row r="34" spans="1:3" x14ac:dyDescent="0.2">
      <c r="A34" s="54" t="s">
        <v>471</v>
      </c>
      <c r="B34" s="41" t="s">
        <v>367</v>
      </c>
      <c r="C34" s="62">
        <v>0</v>
      </c>
    </row>
    <row r="35" spans="1:3" x14ac:dyDescent="0.2">
      <c r="A35" s="54" t="s">
        <v>472</v>
      </c>
      <c r="B35" s="41" t="s">
        <v>373</v>
      </c>
      <c r="C35" s="62">
        <v>0</v>
      </c>
    </row>
    <row r="36" spans="1:3" x14ac:dyDescent="0.2">
      <c r="A36" s="54" t="s">
        <v>473</v>
      </c>
      <c r="B36" s="41" t="s">
        <v>381</v>
      </c>
      <c r="C36" s="62">
        <v>6026531.0499999998</v>
      </c>
    </row>
    <row r="37" spans="1:3" x14ac:dyDescent="0.2">
      <c r="A37" s="54" t="s">
        <v>544</v>
      </c>
      <c r="B37" s="41" t="s">
        <v>592</v>
      </c>
      <c r="C37" s="62">
        <v>0</v>
      </c>
    </row>
    <row r="38" spans="1:3" x14ac:dyDescent="0.2">
      <c r="A38" s="54" t="s">
        <v>545</v>
      </c>
      <c r="B38" s="49" t="s">
        <v>474</v>
      </c>
      <c r="C38" s="64">
        <v>0</v>
      </c>
    </row>
    <row r="39" spans="1:3" x14ac:dyDescent="0.2">
      <c r="A39" s="42"/>
      <c r="B39" s="45"/>
      <c r="C39" s="46"/>
    </row>
    <row r="40" spans="1:3" x14ac:dyDescent="0.2">
      <c r="A40" s="47" t="s">
        <v>543</v>
      </c>
      <c r="B40" s="23"/>
      <c r="C40" s="57">
        <f>C6-C8+C31</f>
        <v>152769081.48000002</v>
      </c>
    </row>
    <row r="42" spans="1:3" x14ac:dyDescent="0.2">
      <c r="B42" s="19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="78" zoomScaleNormal="78" workbookViewId="0">
      <selection activeCell="H18" sqref="H18"/>
    </sheetView>
  </sheetViews>
  <sheetFormatPr baseColWidth="10" defaultColWidth="9.140625" defaultRowHeight="11.25" x14ac:dyDescent="0.2"/>
  <cols>
    <col min="1" max="1" width="10" style="14" customWidth="1"/>
    <col min="2" max="2" width="68.5703125" style="14" bestFit="1" customWidth="1"/>
    <col min="3" max="3" width="17.42578125" style="14" bestFit="1" customWidth="1"/>
    <col min="4" max="5" width="23.5703125" style="14" bestFit="1" customWidth="1"/>
    <col min="6" max="6" width="19.42578125" style="14" customWidth="1"/>
    <col min="7" max="7" width="24.140625" style="14" bestFit="1" customWidth="1"/>
    <col min="8" max="10" width="20.42578125" style="14" customWidth="1"/>
    <col min="11" max="16384" width="9.140625" style="14"/>
  </cols>
  <sheetData>
    <row r="1" spans="1:10" ht="18.95" customHeight="1" x14ac:dyDescent="0.2">
      <c r="A1" s="191" t="s">
        <v>595</v>
      </c>
      <c r="B1" s="212"/>
      <c r="C1" s="212"/>
      <c r="D1" s="212"/>
      <c r="E1" s="212"/>
      <c r="F1" s="212"/>
      <c r="G1" s="12" t="s">
        <v>497</v>
      </c>
      <c r="H1" s="13">
        <v>2025</v>
      </c>
    </row>
    <row r="2" spans="1:10" ht="18.95" customHeight="1" x14ac:dyDescent="0.2">
      <c r="A2" s="191" t="s">
        <v>508</v>
      </c>
      <c r="B2" s="212"/>
      <c r="C2" s="212"/>
      <c r="D2" s="212"/>
      <c r="E2" s="212"/>
      <c r="F2" s="212"/>
      <c r="G2" s="12" t="s">
        <v>498</v>
      </c>
      <c r="H2" s="13" t="s">
        <v>500</v>
      </c>
    </row>
    <row r="3" spans="1:10" ht="18.95" customHeight="1" x14ac:dyDescent="0.25">
      <c r="A3" s="213" t="s">
        <v>596</v>
      </c>
      <c r="B3" s="214"/>
      <c r="C3" s="214"/>
      <c r="D3" s="214"/>
      <c r="E3" s="214"/>
      <c r="F3" s="214"/>
      <c r="G3" s="12" t="s">
        <v>499</v>
      </c>
      <c r="H3" s="13">
        <v>3</v>
      </c>
    </row>
    <row r="4" spans="1:10" ht="15.75" x14ac:dyDescent="0.25">
      <c r="A4" s="213" t="str">
        <f>'Notas a los Edos Financieros'!A4</f>
        <v>(Cifras en Pesos)</v>
      </c>
      <c r="B4" s="214"/>
      <c r="C4" s="214"/>
      <c r="D4" s="214"/>
      <c r="E4" s="214"/>
      <c r="F4" s="214"/>
      <c r="G4" s="65"/>
      <c r="H4" s="65"/>
    </row>
    <row r="5" spans="1:10" ht="15.75" x14ac:dyDescent="0.25">
      <c r="A5" s="133" t="s">
        <v>116</v>
      </c>
      <c r="B5" s="134"/>
      <c r="C5" s="134"/>
      <c r="D5" s="134"/>
      <c r="E5" s="134"/>
      <c r="F5" s="134"/>
      <c r="G5" s="15"/>
      <c r="H5" s="15"/>
    </row>
    <row r="6" spans="1:10" ht="15.75" x14ac:dyDescent="0.25">
      <c r="A6" s="148"/>
      <c r="B6" s="148"/>
      <c r="C6" s="148"/>
      <c r="D6" s="148"/>
      <c r="E6" s="148"/>
      <c r="F6" s="148"/>
    </row>
    <row r="7" spans="1:10" ht="15.75" x14ac:dyDescent="0.25">
      <c r="A7" s="148"/>
      <c r="B7" s="148"/>
      <c r="C7" s="148"/>
      <c r="D7" s="148"/>
      <c r="E7" s="148"/>
      <c r="F7" s="148"/>
    </row>
    <row r="8" spans="1:10" ht="15.75" x14ac:dyDescent="0.25">
      <c r="A8" s="135" t="s">
        <v>86</v>
      </c>
      <c r="B8" s="135" t="s">
        <v>405</v>
      </c>
      <c r="C8" s="135" t="s">
        <v>110</v>
      </c>
      <c r="D8" s="135" t="s">
        <v>406</v>
      </c>
      <c r="E8" s="135" t="s">
        <v>407</v>
      </c>
      <c r="F8" s="135" t="s">
        <v>109</v>
      </c>
      <c r="G8" s="16" t="s">
        <v>79</v>
      </c>
      <c r="H8" s="16" t="s">
        <v>111</v>
      </c>
      <c r="I8" s="16" t="s">
        <v>112</v>
      </c>
      <c r="J8" s="16" t="s">
        <v>113</v>
      </c>
    </row>
    <row r="9" spans="1:10" s="22" customFormat="1" ht="15.75" x14ac:dyDescent="0.25">
      <c r="A9" s="147">
        <v>7000</v>
      </c>
      <c r="B9" s="148" t="s">
        <v>80</v>
      </c>
      <c r="C9" s="148"/>
      <c r="D9" s="148"/>
      <c r="E9" s="148"/>
      <c r="F9" s="148"/>
    </row>
    <row r="10" spans="1:10" ht="15.75" x14ac:dyDescent="0.25">
      <c r="A10" s="148">
        <v>7110</v>
      </c>
      <c r="B10" s="148" t="s">
        <v>79</v>
      </c>
      <c r="C10" s="149">
        <v>0</v>
      </c>
      <c r="D10" s="149">
        <v>0</v>
      </c>
      <c r="E10" s="149">
        <v>0</v>
      </c>
      <c r="F10" s="149">
        <f>C10+D10+E10</f>
        <v>0</v>
      </c>
      <c r="G10" s="14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ht="15.75" x14ac:dyDescent="0.25">
      <c r="A11" s="148">
        <v>7120</v>
      </c>
      <c r="B11" s="148" t="s">
        <v>78</v>
      </c>
      <c r="C11" s="149">
        <v>0</v>
      </c>
      <c r="D11" s="149">
        <v>0</v>
      </c>
      <c r="E11" s="149">
        <v>0</v>
      </c>
      <c r="F11" s="149">
        <f t="shared" ref="F11:F34" si="0">C11+D11+E11</f>
        <v>0</v>
      </c>
    </row>
    <row r="12" spans="1:10" ht="15.75" x14ac:dyDescent="0.25">
      <c r="A12" s="148">
        <v>7130</v>
      </c>
      <c r="B12" s="148" t="s">
        <v>77</v>
      </c>
      <c r="C12" s="149">
        <v>0</v>
      </c>
      <c r="D12" s="149">
        <v>0</v>
      </c>
      <c r="E12" s="149">
        <v>0</v>
      </c>
      <c r="F12" s="149">
        <f t="shared" si="0"/>
        <v>0</v>
      </c>
    </row>
    <row r="13" spans="1:10" ht="15.75" x14ac:dyDescent="0.25">
      <c r="A13" s="148">
        <v>7140</v>
      </c>
      <c r="B13" s="148" t="s">
        <v>76</v>
      </c>
      <c r="C13" s="149">
        <v>0</v>
      </c>
      <c r="D13" s="149">
        <v>0</v>
      </c>
      <c r="E13" s="149">
        <v>0</v>
      </c>
      <c r="F13" s="149">
        <f t="shared" si="0"/>
        <v>0</v>
      </c>
    </row>
    <row r="14" spans="1:10" ht="15.75" x14ac:dyDescent="0.25">
      <c r="A14" s="148">
        <v>7150</v>
      </c>
      <c r="B14" s="148" t="s">
        <v>75</v>
      </c>
      <c r="C14" s="149">
        <v>0</v>
      </c>
      <c r="D14" s="149">
        <v>0</v>
      </c>
      <c r="E14" s="149">
        <v>0</v>
      </c>
      <c r="F14" s="149">
        <f t="shared" si="0"/>
        <v>0</v>
      </c>
    </row>
    <row r="15" spans="1:10" ht="15.75" x14ac:dyDescent="0.25">
      <c r="A15" s="148">
        <v>7160</v>
      </c>
      <c r="B15" s="148" t="s">
        <v>74</v>
      </c>
      <c r="C15" s="149">
        <v>0</v>
      </c>
      <c r="D15" s="149">
        <v>0</v>
      </c>
      <c r="E15" s="149">
        <v>0</v>
      </c>
      <c r="F15" s="149">
        <f t="shared" si="0"/>
        <v>0</v>
      </c>
    </row>
    <row r="16" spans="1:10" ht="15.75" x14ac:dyDescent="0.25">
      <c r="A16" s="148">
        <v>7210</v>
      </c>
      <c r="B16" s="148" t="s">
        <v>73</v>
      </c>
      <c r="C16" s="149">
        <v>0</v>
      </c>
      <c r="D16" s="149">
        <v>0</v>
      </c>
      <c r="E16" s="149">
        <v>0</v>
      </c>
      <c r="F16" s="149">
        <f t="shared" si="0"/>
        <v>0</v>
      </c>
    </row>
    <row r="17" spans="1:6" ht="15.75" x14ac:dyDescent="0.25">
      <c r="A17" s="148">
        <v>7220</v>
      </c>
      <c r="B17" s="148" t="s">
        <v>72</v>
      </c>
      <c r="C17" s="149">
        <v>0</v>
      </c>
      <c r="D17" s="149">
        <v>0</v>
      </c>
      <c r="E17" s="149">
        <v>0</v>
      </c>
      <c r="F17" s="149">
        <f t="shared" si="0"/>
        <v>0</v>
      </c>
    </row>
    <row r="18" spans="1:6" ht="15.75" x14ac:dyDescent="0.25">
      <c r="A18" s="148">
        <v>7230</v>
      </c>
      <c r="B18" s="148" t="s">
        <v>71</v>
      </c>
      <c r="C18" s="149">
        <v>0</v>
      </c>
      <c r="D18" s="149">
        <v>0</v>
      </c>
      <c r="E18" s="149">
        <v>0</v>
      </c>
      <c r="F18" s="149">
        <f t="shared" si="0"/>
        <v>0</v>
      </c>
    </row>
    <row r="19" spans="1:6" ht="15.75" x14ac:dyDescent="0.25">
      <c r="A19" s="148">
        <v>7240</v>
      </c>
      <c r="B19" s="148" t="s">
        <v>70</v>
      </c>
      <c r="C19" s="149">
        <v>0</v>
      </c>
      <c r="D19" s="149">
        <v>0</v>
      </c>
      <c r="E19" s="149">
        <v>0</v>
      </c>
      <c r="F19" s="149">
        <f t="shared" si="0"/>
        <v>0</v>
      </c>
    </row>
    <row r="20" spans="1:6" ht="15.75" x14ac:dyDescent="0.25">
      <c r="A20" s="148">
        <v>7250</v>
      </c>
      <c r="B20" s="148" t="s">
        <v>69</v>
      </c>
      <c r="C20" s="149">
        <v>0</v>
      </c>
      <c r="D20" s="149">
        <v>0</v>
      </c>
      <c r="E20" s="149">
        <v>0</v>
      </c>
      <c r="F20" s="149">
        <f t="shared" si="0"/>
        <v>0</v>
      </c>
    </row>
    <row r="21" spans="1:6" ht="15.75" x14ac:dyDescent="0.25">
      <c r="A21" s="148">
        <v>7260</v>
      </c>
      <c r="B21" s="148" t="s">
        <v>68</v>
      </c>
      <c r="C21" s="149">
        <v>0</v>
      </c>
      <c r="D21" s="149">
        <v>0</v>
      </c>
      <c r="E21" s="149">
        <v>0</v>
      </c>
      <c r="F21" s="149">
        <f t="shared" si="0"/>
        <v>0</v>
      </c>
    </row>
    <row r="22" spans="1:6" ht="15.75" x14ac:dyDescent="0.25">
      <c r="A22" s="148">
        <v>7310</v>
      </c>
      <c r="B22" s="148" t="s">
        <v>67</v>
      </c>
      <c r="C22" s="149">
        <v>0</v>
      </c>
      <c r="D22" s="149">
        <v>0</v>
      </c>
      <c r="E22" s="149">
        <v>0</v>
      </c>
      <c r="F22" s="149">
        <f t="shared" si="0"/>
        <v>0</v>
      </c>
    </row>
    <row r="23" spans="1:6" ht="15.75" x14ac:dyDescent="0.25">
      <c r="A23" s="148">
        <v>7320</v>
      </c>
      <c r="B23" s="148" t="s">
        <v>66</v>
      </c>
      <c r="C23" s="149">
        <v>0</v>
      </c>
      <c r="D23" s="149">
        <v>0</v>
      </c>
      <c r="E23" s="149">
        <v>0</v>
      </c>
      <c r="F23" s="149">
        <f t="shared" si="0"/>
        <v>0</v>
      </c>
    </row>
    <row r="24" spans="1:6" ht="15.75" x14ac:dyDescent="0.25">
      <c r="A24" s="148">
        <v>7330</v>
      </c>
      <c r="B24" s="148" t="s">
        <v>65</v>
      </c>
      <c r="C24" s="149">
        <v>0</v>
      </c>
      <c r="D24" s="149">
        <v>0</v>
      </c>
      <c r="E24" s="149">
        <v>0</v>
      </c>
      <c r="F24" s="149">
        <f t="shared" si="0"/>
        <v>0</v>
      </c>
    </row>
    <row r="25" spans="1:6" ht="15.75" x14ac:dyDescent="0.25">
      <c r="A25" s="148">
        <v>7340</v>
      </c>
      <c r="B25" s="148" t="s">
        <v>64</v>
      </c>
      <c r="C25" s="149">
        <v>0</v>
      </c>
      <c r="D25" s="149">
        <v>0</v>
      </c>
      <c r="E25" s="149">
        <v>0</v>
      </c>
      <c r="F25" s="149">
        <f t="shared" si="0"/>
        <v>0</v>
      </c>
    </row>
    <row r="26" spans="1:6" ht="15.75" x14ac:dyDescent="0.25">
      <c r="A26" s="148">
        <v>7350</v>
      </c>
      <c r="B26" s="148" t="s">
        <v>63</v>
      </c>
      <c r="C26" s="149">
        <v>0</v>
      </c>
      <c r="D26" s="149">
        <v>0</v>
      </c>
      <c r="E26" s="149">
        <v>0</v>
      </c>
      <c r="F26" s="149">
        <f t="shared" si="0"/>
        <v>0</v>
      </c>
    </row>
    <row r="27" spans="1:6" ht="15.75" x14ac:dyDescent="0.25">
      <c r="A27" s="148">
        <v>7360</v>
      </c>
      <c r="B27" s="148" t="s">
        <v>62</v>
      </c>
      <c r="C27" s="149">
        <v>0</v>
      </c>
      <c r="D27" s="149">
        <v>0</v>
      </c>
      <c r="E27" s="149">
        <v>0</v>
      </c>
      <c r="F27" s="149">
        <f t="shared" si="0"/>
        <v>0</v>
      </c>
    </row>
    <row r="28" spans="1:6" ht="15.75" x14ac:dyDescent="0.25">
      <c r="A28" s="148">
        <v>7410</v>
      </c>
      <c r="B28" s="148" t="s">
        <v>61</v>
      </c>
      <c r="C28" s="149">
        <v>0</v>
      </c>
      <c r="D28" s="149">
        <v>0</v>
      </c>
      <c r="E28" s="149">
        <v>0</v>
      </c>
      <c r="F28" s="149">
        <f t="shared" si="0"/>
        <v>0</v>
      </c>
    </row>
    <row r="29" spans="1:6" ht="15.75" x14ac:dyDescent="0.25">
      <c r="A29" s="148">
        <v>7420</v>
      </c>
      <c r="B29" s="148" t="s">
        <v>60</v>
      </c>
      <c r="C29" s="149">
        <v>0</v>
      </c>
      <c r="D29" s="149">
        <v>0</v>
      </c>
      <c r="E29" s="149">
        <v>0</v>
      </c>
      <c r="F29" s="149">
        <f t="shared" si="0"/>
        <v>0</v>
      </c>
    </row>
    <row r="30" spans="1:6" ht="15.75" x14ac:dyDescent="0.25">
      <c r="A30" s="148">
        <v>7510</v>
      </c>
      <c r="B30" s="148" t="s">
        <v>59</v>
      </c>
      <c r="C30" s="149">
        <v>0</v>
      </c>
      <c r="D30" s="149">
        <v>0</v>
      </c>
      <c r="E30" s="149">
        <v>0</v>
      </c>
      <c r="F30" s="149">
        <f t="shared" si="0"/>
        <v>0</v>
      </c>
    </row>
    <row r="31" spans="1:6" ht="15.75" x14ac:dyDescent="0.25">
      <c r="A31" s="148">
        <v>7520</v>
      </c>
      <c r="B31" s="148" t="s">
        <v>58</v>
      </c>
      <c r="C31" s="149">
        <v>0</v>
      </c>
      <c r="D31" s="149">
        <v>0</v>
      </c>
      <c r="E31" s="149">
        <v>0</v>
      </c>
      <c r="F31" s="149">
        <f t="shared" si="0"/>
        <v>0</v>
      </c>
    </row>
    <row r="32" spans="1:6" ht="15.75" x14ac:dyDescent="0.25">
      <c r="A32" s="148">
        <v>7610</v>
      </c>
      <c r="B32" s="148" t="s">
        <v>57</v>
      </c>
      <c r="C32" s="149">
        <v>0</v>
      </c>
      <c r="D32" s="149">
        <v>0</v>
      </c>
      <c r="E32" s="149">
        <v>0</v>
      </c>
      <c r="F32" s="149">
        <f t="shared" si="0"/>
        <v>0</v>
      </c>
    </row>
    <row r="33" spans="1:6" ht="15.75" x14ac:dyDescent="0.25">
      <c r="A33" s="148">
        <v>7620</v>
      </c>
      <c r="B33" s="148" t="s">
        <v>56</v>
      </c>
      <c r="C33" s="149">
        <v>0</v>
      </c>
      <c r="D33" s="149">
        <v>0</v>
      </c>
      <c r="E33" s="149">
        <v>0</v>
      </c>
      <c r="F33" s="149">
        <f t="shared" si="0"/>
        <v>0</v>
      </c>
    </row>
    <row r="34" spans="1:6" ht="15.75" x14ac:dyDescent="0.25">
      <c r="A34" s="148">
        <v>7630</v>
      </c>
      <c r="B34" s="148" t="s">
        <v>55</v>
      </c>
      <c r="C34" s="149">
        <v>0</v>
      </c>
      <c r="D34" s="149">
        <v>0</v>
      </c>
      <c r="E34" s="149">
        <v>0</v>
      </c>
      <c r="F34" s="149">
        <f t="shared" si="0"/>
        <v>0</v>
      </c>
    </row>
    <row r="35" spans="1:6" ht="15.75" x14ac:dyDescent="0.25">
      <c r="A35" s="148">
        <v>7640</v>
      </c>
      <c r="B35" s="148" t="s">
        <v>54</v>
      </c>
      <c r="C35" s="149">
        <v>0</v>
      </c>
      <c r="D35" s="149">
        <v>0</v>
      </c>
      <c r="E35" s="149">
        <v>0</v>
      </c>
      <c r="F35" s="149">
        <f t="shared" ref="F35" si="1">C35+D35+E35</f>
        <v>0</v>
      </c>
    </row>
    <row r="36" spans="1:6" ht="15.75" x14ac:dyDescent="0.25">
      <c r="A36" s="148"/>
      <c r="B36" s="148"/>
      <c r="C36" s="149"/>
      <c r="D36" s="149"/>
      <c r="E36" s="149"/>
      <c r="F36" s="149"/>
    </row>
    <row r="37" spans="1:6" s="22" customFormat="1" ht="15.75" x14ac:dyDescent="0.25">
      <c r="A37" s="147">
        <v>8000</v>
      </c>
      <c r="B37" s="148" t="s">
        <v>53</v>
      </c>
      <c r="C37" s="148"/>
      <c r="D37" s="148"/>
      <c r="E37" s="148"/>
      <c r="F37" s="148"/>
    </row>
    <row r="38" spans="1:6" ht="15.75" x14ac:dyDescent="0.25">
      <c r="A38" s="148"/>
      <c r="B38" s="148"/>
      <c r="C38" s="167"/>
      <c r="D38" s="167"/>
      <c r="E38" s="167"/>
      <c r="F38" s="167"/>
    </row>
    <row r="39" spans="1:6" ht="15.75" x14ac:dyDescent="0.25">
      <c r="A39" s="148"/>
      <c r="B39" s="211" t="s">
        <v>546</v>
      </c>
      <c r="C39" s="211"/>
      <c r="D39" s="167"/>
      <c r="E39" s="167"/>
      <c r="F39" s="167"/>
    </row>
    <row r="40" spans="1:6" ht="15.75" x14ac:dyDescent="0.25">
      <c r="A40" s="148"/>
      <c r="B40" s="168" t="s">
        <v>405</v>
      </c>
      <c r="C40" s="169">
        <f>H1</f>
        <v>2025</v>
      </c>
      <c r="D40" s="167"/>
      <c r="E40" s="167"/>
      <c r="F40" s="167"/>
    </row>
    <row r="41" spans="1:6" ht="15.75" x14ac:dyDescent="0.25">
      <c r="A41" s="148">
        <v>8110</v>
      </c>
      <c r="B41" s="170" t="s">
        <v>52</v>
      </c>
      <c r="C41" s="171">
        <v>279139308.19</v>
      </c>
      <c r="D41" s="167"/>
      <c r="E41" s="167"/>
      <c r="F41" s="167"/>
    </row>
    <row r="42" spans="1:6" ht="15.75" x14ac:dyDescent="0.25">
      <c r="A42" s="148">
        <v>8120</v>
      </c>
      <c r="B42" s="170" t="s">
        <v>51</v>
      </c>
      <c r="C42" s="171">
        <v>-73633284.379999995</v>
      </c>
      <c r="D42" s="167"/>
      <c r="E42" s="167"/>
      <c r="F42" s="167"/>
    </row>
    <row r="43" spans="1:6" ht="15.75" x14ac:dyDescent="0.25">
      <c r="A43" s="148">
        <v>8130</v>
      </c>
      <c r="B43" s="170" t="s">
        <v>50</v>
      </c>
      <c r="C43" s="171">
        <v>46906876.530000001</v>
      </c>
      <c r="D43" s="167"/>
      <c r="E43" s="167"/>
      <c r="F43" s="167"/>
    </row>
    <row r="44" spans="1:6" ht="15.75" x14ac:dyDescent="0.25">
      <c r="A44" s="148">
        <v>8140</v>
      </c>
      <c r="B44" s="170" t="s">
        <v>49</v>
      </c>
      <c r="C44" s="171">
        <v>-39129.79</v>
      </c>
      <c r="D44" s="167"/>
      <c r="E44" s="167"/>
      <c r="F44" s="167"/>
    </row>
    <row r="45" spans="1:6" ht="15.75" x14ac:dyDescent="0.25">
      <c r="A45" s="148">
        <v>8150</v>
      </c>
      <c r="B45" s="170" t="s">
        <v>48</v>
      </c>
      <c r="C45" s="171">
        <v>-252373770.55000001</v>
      </c>
      <c r="D45" s="167"/>
      <c r="E45" s="167"/>
      <c r="F45" s="167"/>
    </row>
    <row r="46" spans="1:6" ht="15.75" x14ac:dyDescent="0.25">
      <c r="A46" s="148"/>
      <c r="B46" s="172"/>
      <c r="C46" s="173"/>
      <c r="D46" s="167"/>
      <c r="E46" s="167"/>
      <c r="F46" s="167"/>
    </row>
    <row r="47" spans="1:6" ht="15.75" x14ac:dyDescent="0.25">
      <c r="A47" s="148"/>
      <c r="B47" s="174"/>
      <c r="C47" s="175"/>
      <c r="D47" s="167"/>
      <c r="E47" s="167"/>
      <c r="F47" s="167"/>
    </row>
    <row r="48" spans="1:6" ht="15.75" x14ac:dyDescent="0.25">
      <c r="A48" s="148"/>
      <c r="B48" s="211" t="s">
        <v>547</v>
      </c>
      <c r="C48" s="211"/>
      <c r="D48" s="148"/>
      <c r="E48" s="148"/>
      <c r="F48" s="148"/>
    </row>
    <row r="49" spans="1:6" ht="15.75" x14ac:dyDescent="0.25">
      <c r="A49" s="148"/>
      <c r="B49" s="176" t="s">
        <v>405</v>
      </c>
      <c r="C49" s="169">
        <f>H1</f>
        <v>2025</v>
      </c>
      <c r="D49" s="148"/>
      <c r="E49" s="148"/>
      <c r="F49" s="148"/>
    </row>
    <row r="50" spans="1:6" ht="15.75" x14ac:dyDescent="0.25">
      <c r="A50" s="148">
        <v>8210</v>
      </c>
      <c r="B50" s="170" t="s">
        <v>47</v>
      </c>
      <c r="C50" s="177">
        <v>-279139308.19</v>
      </c>
      <c r="D50" s="148"/>
      <c r="E50" s="148"/>
      <c r="F50" s="148"/>
    </row>
    <row r="51" spans="1:6" ht="15.75" x14ac:dyDescent="0.25">
      <c r="A51" s="148">
        <v>8220</v>
      </c>
      <c r="B51" s="170" t="s">
        <v>46</v>
      </c>
      <c r="C51" s="177">
        <v>136571602.96000001</v>
      </c>
      <c r="D51" s="148"/>
      <c r="E51" s="148"/>
      <c r="F51" s="148"/>
    </row>
    <row r="52" spans="1:6" ht="15.75" x14ac:dyDescent="0.25">
      <c r="A52" s="148">
        <v>8230</v>
      </c>
      <c r="B52" s="170" t="s">
        <v>593</v>
      </c>
      <c r="C52" s="177">
        <v>-82039851.409999996</v>
      </c>
      <c r="D52" s="148"/>
      <c r="E52" s="148"/>
      <c r="F52" s="148"/>
    </row>
    <row r="53" spans="1:6" ht="15.75" x14ac:dyDescent="0.25">
      <c r="A53" s="148">
        <v>8240</v>
      </c>
      <c r="B53" s="170" t="s">
        <v>45</v>
      </c>
      <c r="C53" s="177">
        <v>60694647.880000003</v>
      </c>
      <c r="D53" s="148"/>
      <c r="E53" s="148"/>
      <c r="F53" s="148"/>
    </row>
    <row r="54" spans="1:6" ht="15.75" x14ac:dyDescent="0.25">
      <c r="A54" s="148">
        <v>8250</v>
      </c>
      <c r="B54" s="170" t="s">
        <v>44</v>
      </c>
      <c r="C54" s="177">
        <v>1760.1</v>
      </c>
      <c r="D54" s="148"/>
      <c r="E54" s="148"/>
      <c r="F54" s="148"/>
    </row>
    <row r="55" spans="1:6" ht="15.75" x14ac:dyDescent="0.25">
      <c r="A55" s="148">
        <v>8260</v>
      </c>
      <c r="B55" s="170" t="s">
        <v>43</v>
      </c>
      <c r="C55" s="177">
        <v>9220955.8900000006</v>
      </c>
      <c r="D55" s="148"/>
      <c r="E55" s="148"/>
      <c r="F55" s="148"/>
    </row>
    <row r="56" spans="1:6" ht="15.75" x14ac:dyDescent="0.25">
      <c r="A56" s="148">
        <v>8270</v>
      </c>
      <c r="B56" s="170" t="s">
        <v>42</v>
      </c>
      <c r="C56" s="177">
        <v>154690192.77000001</v>
      </c>
      <c r="D56" s="148"/>
      <c r="E56" s="148"/>
      <c r="F56" s="148"/>
    </row>
    <row r="57" spans="1:6" ht="15.75" x14ac:dyDescent="0.25">
      <c r="A57" s="148"/>
      <c r="B57" s="148"/>
      <c r="C57" s="148"/>
      <c r="D57" s="148"/>
      <c r="E57" s="148"/>
      <c r="F57" s="148"/>
    </row>
    <row r="58" spans="1:6" ht="15.75" x14ac:dyDescent="0.25">
      <c r="A58" s="148"/>
      <c r="B58" s="124" t="s">
        <v>517</v>
      </c>
      <c r="C58" s="148"/>
      <c r="D58" s="148"/>
      <c r="E58" s="148"/>
      <c r="F58" s="148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31496062992125984" right="0.70866141732283472" top="0.74803149606299213" bottom="0.74803149606299213" header="0.31496062992125984" footer="0.31496062992125984"/>
  <pageSetup scale="56" orientation="portrait" r:id="rId1"/>
  <colBreaks count="1" manualBreakCount="1">
    <brk id="6" max="57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B25B258-52CA-4BD7-B5F2-2E20DB6F9A47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2025-10-27T16:20:39Z</cp:lastPrinted>
  <dcterms:created xsi:type="dcterms:W3CDTF">2012-12-11T20:36:24Z</dcterms:created>
  <dcterms:modified xsi:type="dcterms:W3CDTF">2025-10-30T19:28:12Z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