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INFORME FINANCIERO 1ER TRIMESTRE\"/>
    </mc:Choice>
  </mc:AlternateContent>
  <bookViews>
    <workbookView xWindow="0" yWindow="0" windowWidth="14115" windowHeight="9525" tabRatio="863" firstSheet="3" activeTab="3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50" i="65" l="1"/>
  <c r="B39" i="65"/>
  <c r="B48" i="65"/>
  <c r="B37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<sst xmlns="http://schemas.openxmlformats.org/spreadsheetml/2006/main" count="938" uniqueCount="669">
  <si>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</si>
  <si>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</si>
  <si>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</si>
  <si>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</si>
  <si>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</si>
  <si>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</si>
  <si>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</si>
  <si>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</si>
  <si>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</si>
  <si>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</si>
  <si>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</si>
  <si>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</si>
  <si>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</si>
  <si>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</si>
  <si>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</si>
  <si>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</si>
  <si>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</si>
  <si>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</si>
  <si>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</si>
  <si>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</si>
  <si>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</si>
  <si>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</si>
  <si>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</si>
  <si>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</si>
  <si>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</si>
  <si>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</si>
  <si>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</si>
  <si>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</si>
  <si>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</si>
  <si>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</si>
  <si>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</si>
  <si>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</si>
  <si>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</si>
  <si>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</si>
  <si>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</si>
  <si>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</si>
  <si>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</si>
  <si>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</si>
  <si>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</si>
  <si>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</si>
  <si>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</si>
  <si>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</si>
  <si>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</si>
  <si>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</si>
  <si>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</si>
  <si>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</si>
  <si>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</si>
  <si>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</si>
  <si>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</si>
  <si>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</si>
  <si>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</si>
  <si>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</si>
  <si>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</si>
  <si>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</si>
  <si>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</si>
  <si>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</si>
  <si>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</si>
  <si>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</si>
  <si>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</si>
  <si>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</si>
  <si>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</si>
  <si>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</si>
  <si>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</si>
  <si>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</si>
  <si>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</si>
  <si>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</si>
  <si>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</si>
  <si>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</si>
  <si>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</si>
  <si>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</si>
  <si>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</si>
  <si>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</si>
  <si>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</si>
  <si>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</si>
  <si>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</si>
  <si>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</si>
  <si>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</si>
  <si>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</si>
  <si>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</si>
  <si>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</si>
  <si>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</si>
  <si>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</si>
  <si>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</si>
  <si>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</si>
  <si>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</si>
  <si>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</si>
  <si>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</si>
  <si>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</si>
  <si>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</si>
  <si>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</si>
  <si>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</si>
  <si>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</si>
  <si>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</si>
  <si>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</si>
  <si>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</si>
  <si>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</si>
  <si>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</si>
  <si>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</si>
  <si>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</si>
  <si>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</si>
  <si>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</si>
  <si>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</si>
  <si>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</si>
  <si>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</si>
  <si>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</si>
  <si>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</si>
  <si>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</si>
  <si>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</si>
  <si>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</si>
  <si>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</si>
  <si>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</si>
  <si>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</si>
  <si>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</si>
  <si>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</si>
  <si>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</si>
  <si>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</si>
  <si>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</si>
  <si>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</si>
  <si>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</si>
  <si>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</si>
  <si>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</si>
  <si>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</si>
  <si>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</si>
  <si>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</si>
  <si>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</si>
  <si>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</si>
  <si>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</si>
  <si>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</si>
  <si>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</si>
  <si>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</si>
  <si>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</si>
  <si>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</si>
  <si>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</si>
  <si>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</si>
  <si>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</si>
  <si>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</si>
  <si>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</si>
  <si>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</si>
  <si>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</si>
  <si>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</si>
  <si>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</si>
  <si>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</si>
  <si>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</si>
  <si>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</si>
  <si>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</si>
  <si>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</si>
  <si>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</si>
  <si>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</si>
  <si>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</si>
  <si>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</si>
  <si>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</si>
  <si>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</si>
  <si>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</si>
  <si>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</si>
  <si>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</si>
  <si>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</si>
  <si>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</si>
  <si>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</si>
  <si>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</si>
  <si>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</si>
  <si>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</si>
  <si>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</si>
  <si>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</si>
  <si>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</si>
  <si>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</si>
  <si>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</si>
  <si>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</si>
  <si>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</si>
  <si>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</si>
  <si>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</si>
  <si>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</si>
  <si>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</si>
  <si>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</si>
  <si>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</si>
  <si>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</si>
  <si>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</si>
  <si>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</si>
  <si>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</si>
  <si>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</si>
  <si>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</si>
  <si>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</si>
  <si>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</si>
  <si>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</si>
  <si>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</si>
  <si>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</si>
  <si>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</si>
  <si>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</si>
  <si>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</si>
  <si>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</si>
  <si>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</si>
  <si>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</si>
  <si>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</si>
  <si>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</si>
  <si>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</si>
  <si>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</si>
  <si>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</si>
  <si>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</si>
  <si>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</si>
  <si>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</si>
  <si>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</si>
  <si>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</si>
  <si>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</si>
  <si>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</si>
  <si>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</si>
  <si>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</si>
  <si>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</si>
  <si>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</si>
  <si>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</si>
  <si>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</si>
  <si>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</si>
  <si>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</si>
  <si>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</si>
  <si>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</si>
  <si>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</si>
  <si>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</si>
  <si>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</si>
  <si>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</si>
  <si>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</si>
  <si>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</si>
  <si>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</si>
  <si>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</si>
  <si>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</si>
  <si>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</si>
  <si>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</si>
  <si>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</si>
  <si>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</si>
  <si>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</si>
  <si>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</si>
  <si>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</si>
  <si>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</si>
  <si>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</si>
  <si>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</si>
  <si>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</si>
  <si>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</si>
  <si>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</si>
  <si>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</si>
  <si>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</si>
  <si>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</si>
  <si>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</si>
  <si>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</si>
  <si>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</si>
  <si>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</si>
  <si>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</si>
  <si>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</si>
  <si>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</si>
  <si>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</si>
  <si>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</si>
  <si>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</si>
  <si>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</si>
  <si>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</si>
  <si>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</si>
  <si>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</si>
  <si>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</si>
  <si>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</si>
  <si>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</si>
  <si>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</si>
  <si>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</si>
  <si>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</si>
  <si>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</si>
  <si>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</si>
  <si>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</si>
  <si>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</si>
  <si>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</si>
  <si>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</si>
  <si>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</si>
  <si>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</si>
  <si>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</si>
  <si>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</si>
  <si>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</si>
  <si>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</si>
  <si>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</si>
  <si>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</si>
  <si>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</si>
  <si>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</si>
  <si>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</si>
  <si>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</si>
  <si>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</si>
  <si>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</si>
  <si>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</si>
  <si>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</si>
  <si>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</si>
  <si>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</si>
  <si>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</si>
  <si>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</si>
  <si>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</si>
  <si>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</si>
  <si>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</si>
  <si>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</si>
  <si>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</si>
  <si>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</si>
  <si>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</si>
  <si>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</si>
  <si>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</si>
  <si>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</si>
  <si>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</si>
  <si>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</si>
  <si>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</si>
  <si>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</si>
  <si>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</si>
  <si>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</si>
  <si>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</si>
  <si>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</si>
  <si>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</si>
  <si>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</si>
  <si>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</si>
  <si>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</si>
  <si>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</si>
  <si>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</si>
  <si>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</si>
  <si>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</si>
  <si>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</si>
  <si>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</si>
  <si>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</si>
  <si>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</si>
  <si>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</si>
  <si>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</si>
  <si>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</si>
  <si>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</si>
  <si>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</si>
  <si>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</si>
  <si>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</si>
  <si>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</si>
  <si>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</si>
  <si>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</si>
  <si>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</si>
  <si>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</si>
  <si>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</si>
  <si>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</si>
  <si>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</si>
  <si>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</si>
  <si>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</si>
  <si>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</si>
  <si>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</si>
  <si>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</si>
  <si>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</si>
  <si>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</si>
  <si>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</si>
  <si>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</si>
  <si>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</si>
  <si>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</si>
  <si>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</si>
  <si>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</si>
  <si>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</si>
  <si>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</si>
  <si>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</si>
  <si>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</si>
  <si>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</si>
  <si>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</si>
  <si>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</si>
  <si>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</si>
  <si>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</si>
  <si>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</si>
  <si>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</si>
  <si>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</si>
  <si>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</si>
  <si>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</si>
  <si>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</si>
  <si>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</si>
  <si>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</si>
  <si>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</si>
  <si>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</si>
  <si>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</si>
  <si>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</si>
  <si>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</si>
  <si>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</si>
  <si>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</si>
  <si>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</si>
  <si>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</si>
  <si>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</si>
  <si>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</si>
  <si>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</si>
  <si>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</si>
  <si>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</si>
  <si>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</si>
  <si>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</si>
  <si>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</si>
  <si>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</si>
  <si>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</si>
  <si>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</si>
  <si>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</si>
  <si>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</si>
  <si>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</si>
  <si>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</si>
  <si>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</si>
  <si>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</si>
  <si>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</si>
  <si>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</si>
  <si>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</si>
  <si>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</si>
  <si>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</si>
  <si>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</si>
  <si>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</si>
  <si>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</si>
  <si>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</si>
  <si>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</si>
  <si>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</si>
  <si>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</si>
  <si>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</si>
  <si>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</si>
  <si>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</si>
  <si>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</si>
  <si>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</si>
  <si>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</si>
  <si>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</si>
  <si>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</si>
  <si>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</si>
  <si>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</si>
  <si>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</si>
  <si>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</si>
  <si>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</si>
  <si>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</si>
  <si>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</si>
  <si>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</si>
  <si>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</si>
  <si>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</si>
  <si>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</si>
  <si>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</si>
  <si>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</si>
  <si>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</si>
  <si>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</si>
  <si>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</si>
  <si>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</si>
  <si>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</si>
  <si>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</si>
  <si>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</si>
  <si>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</si>
  <si>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</si>
  <si>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</si>
  <si>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</si>
  <si>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</si>
  <si>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</si>
  <si>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</si>
  <si>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</si>
  <si>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</si>
  <si>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</si>
  <si>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</si>
  <si>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</si>
  <si>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</si>
  <si>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</si>
  <si>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</si>
  <si>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</si>
  <si>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</si>
  <si>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</si>
  <si>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</si>
  <si>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</si>
  <si>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</si>
  <si>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</si>
  <si>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</si>
  <si>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</si>
  <si>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</si>
  <si>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</si>
  <si>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</si>
  <si>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</si>
  <si>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</si>
  <si>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</si>
  <si>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</si>
  <si>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</si>
  <si>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</si>
  <si>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</si>
  <si>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</si>
  <si>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</si>
  <si>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</si>
  <si>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</si>
  <si>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</si>
  <si>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</si>
  <si>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</si>
  <si>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</si>
  <si>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</si>
  <si>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</si>
  <si>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</si>
  <si>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</si>
  <si>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</si>
  <si>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</si>
  <si>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</si>
  <si>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</si>
  <si>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</si>
  <si>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</si>
  <si>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</si>
  <si>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</si>
  <si>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</si>
  <si>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</si>
  <si>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</si>
  <si>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</si>
  <si>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</si>
  <si>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</si>
  <si>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</si>
  <si>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</si>
  <si>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</si>
  <si>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</si>
  <si>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</si>
  <si>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</si>
  <si>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</si>
  <si>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</si>
  <si>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</si>
  <si>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</si>
  <si>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</si>
  <si>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</si>
  <si>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</si>
  <si>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</si>
  <si>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</si>
  <si>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</si>
  <si>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</si>
  <si>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</si>
  <si>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</si>
  <si>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</si>
  <si>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</si>
  <si>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</si>
  <si>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</si>
  <si>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</si>
  <si>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</si>
  <si>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</si>
  <si>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</si>
  <si>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</si>
  <si>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</si>
  <si>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</si>
  <si>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</si>
  <si>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</si>
  <si>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</si>
  <si>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</si>
  <si>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</si>
  <si>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</si>
  <si>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</si>
  <si>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</si>
  <si>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</si>
  <si>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</si>
  <si>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</si>
  <si>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</si>
  <si>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</si>
  <si>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</si>
  <si>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</si>
  <si>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</si>
  <si>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</si>
  <si>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</si>
  <si>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</si>
  <si>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</si>
  <si>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</si>
  <si>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</si>
  <si>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</si>
  <si>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</si>
  <si>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</si>
  <si>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</si>
  <si>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</si>
  <si>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</si>
  <si>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</si>
  <si>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</si>
  <si>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</si>
  <si>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</si>
  <si>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</si>
  <si>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</si>
  <si>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</si>
  <si>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</si>
  <si>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</si>
  <si>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</si>
  <si>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</si>
  <si>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</si>
  <si>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</si>
  <si>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</si>
  <si>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</si>
  <si>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</si>
  <si>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</si>
  <si>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</si>
  <si>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</si>
  <si>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</si>
  <si>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</si>
  <si>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</si>
  <si>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</si>
  <si>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</si>
  <si>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</si>
  <si>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</si>
  <si>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</si>
  <si>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</si>
  <si>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</si>
  <si>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</si>
  <si>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</si>
  <si>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</si>
  <si>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</si>
  <si>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</si>
  <si>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</si>
  <si>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</si>
  <si>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</si>
  <si>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</si>
  <si>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</si>
  <si>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</si>
  <si>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</si>
  <si>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</si>
  <si>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</si>
  <si>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</si>
  <si>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</si>
  <si>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</si>
  <si>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</si>
  <si>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</si>
  <si>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</si>
  <si>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</si>
  <si>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</si>
  <si>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</si>
  <si>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</si>
  <si>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</si>
  <si>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</si>
  <si>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</si>
  <si>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</si>
  <si>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</si>
  <si>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</si>
  <si>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</si>
  <si>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</si>
  <si>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</si>
  <si>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</si>
  <si>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</si>
  <si>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</si>
  <si>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</si>
  <si>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</si>
  <si>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</si>
  <si>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</si>
  <si>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</si>
  <si>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</si>
  <si>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</si>
  <si>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</si>
  <si>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</si>
  <si>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</si>
  <si>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</si>
  <si>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</si>
  <si>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</si>
  <si>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</si>
  <si>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</si>
  <si>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</si>
  <si>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</si>
  <si>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</si>
  <si>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</si>
  <si>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</si>
  <si>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</si>
  <si>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</si>
  <si>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</si>
  <si>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</si>
  <si>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</si>
  <si>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</si>
  <si>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</si>
  <si>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</si>
  <si>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</si>
  <si>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</si>
  <si>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</si>
  <si>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</si>
  <si>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</si>
  <si>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</si>
  <si>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</si>
  <si>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</si>
  <si>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</si>
  <si>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</si>
  <si>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</si>
  <si>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</si>
  <si>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</si>
  <si>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</si>
  <si>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</si>
  <si>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</si>
  <si>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</si>
  <si>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</si>
  <si>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</si>
  <si>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</si>
  <si>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</si>
  <si>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</si>
  <si>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</si>
  <si>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</si>
  <si>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</si>
  <si>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</si>
  <si>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</si>
  <si>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</si>
  <si>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</si>
  <si>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</si>
  <si>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</si>
  <si>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Sistema para el Desarrollo Integral de la Familia del Municipio de Uriangato, Gto.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</si>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</sst>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25" sqref="A25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8" t="s">
        <v>667</v>
      </c>
      <c r="B1" s="178"/>
      <c r="C1" s="17"/>
      <c r="D1" s="14" t="s">
        <v>601</v>
      </c>
      <c r="E1" s="15">
        <v>2024</v>
      </c>
    </row>
    <row r="2" spans="1:5" ht="18.95" customHeight="1" x14ac:dyDescent="0.2">
      <c r="A2" s="179" t="s">
        <v>600</v>
      </c>
      <c r="B2" s="179"/>
      <c r="C2" s="36"/>
      <c r="D2" s="14" t="s">
        <v>602</v>
      </c>
      <c r="E2" s="17" t="s">
        <v>607</v>
      </c>
    </row>
    <row r="3" spans="1:5" ht="18.95" customHeight="1" x14ac:dyDescent="0.2">
      <c r="A3" s="180" t="s">
        <v>668</v>
      </c>
      <c r="B3" s="180"/>
      <c r="C3" s="17"/>
      <c r="D3" s="14" t="s">
        <v>603</v>
      </c>
      <c r="E3" s="15">
        <v>1</v>
      </c>
    </row>
    <row r="4" spans="1:5" s="93" customFormat="1" ht="18.95" customHeight="1" x14ac:dyDescent="0.2">
      <c r="A4" s="180" t="s">
        <v>622</v>
      </c>
      <c r="B4" s="180"/>
      <c r="C4" s="180"/>
      <c r="D4" s="180"/>
      <c r="E4" s="180"/>
    </row>
    <row r="5" spans="1:5" ht="15" customHeight="1" x14ac:dyDescent="0.2">
      <c r="A5" s="136" t="s">
        <v>41</v>
      </c>
      <c r="B5" s="13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3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2" thickBot="1" x14ac:dyDescent="0.25">
      <c r="A41" s="11"/>
      <c r="B41" s="12"/>
    </row>
    <row r="44" spans="1:2" x14ac:dyDescent="0.2">
      <c r="B44" s="93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10" location="ACT!A8" display="ACT-01"/>
    <hyperlink ref="A11" location="ACT!A56" display="ACT-02"/>
    <hyperlink ref="A12" location="ACT!A71" display="ACT-03"/>
    <hyperlink ref="A13" location="ACT!A96" display="ACT-04"/>
    <hyperlink ref="A14" location="ESF!A6" display="ESF-01"/>
    <hyperlink ref="A15" location="ESF!A13" display="ESF-02"/>
    <hyperlink ref="A16" location="ESF!A18" display="ESF-03"/>
    <hyperlink ref="A17" location="ESF!A30" display="ESF-04"/>
    <hyperlink ref="A18" location="ESF!A39" display="ESF-05"/>
    <hyperlink ref="A19" location="ESF!A44" display="ESF-06"/>
    <hyperlink ref="A20" location="ESF!A48" display="ESF-07"/>
    <hyperlink ref="A21" location="ESF!A52" display="ESF-08"/>
    <hyperlink ref="A22" location="ESF!A72" display="ESF-09"/>
    <hyperlink ref="A23" location="ESF!A88" display="ESF-10"/>
    <hyperlink ref="A24" location="ESF!A94" display="ESF-11"/>
    <hyperlink ref="A25" location="ESF!A108" display="ESF-12"/>
    <hyperlink ref="A26" location="ESF!A125" display="ESF-13"/>
    <hyperlink ref="A27" location="ESF!A142" display="ESF-14"/>
    <hyperlink ref="B10" location="ACT!A8" display="INGRESOS DE GESTION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3" location="ESF!A88" display="ESTIMACIONES Y DETERIOR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84" t="s">
        <v>667</v>
      </c>
      <c r="B1" s="185"/>
      <c r="C1" s="186"/>
    </row>
    <row r="2" spans="1:3" s="37" customFormat="1" ht="18" customHeight="1" x14ac:dyDescent="0.25">
      <c r="A2" s="187" t="s">
        <v>612</v>
      </c>
      <c r="B2" s="188"/>
      <c r="C2" s="189"/>
    </row>
    <row r="3" spans="1:3" s="37" customFormat="1" ht="18" customHeight="1" x14ac:dyDescent="0.25">
      <c r="A3" s="187" t="s">
        <v>668</v>
      </c>
      <c r="B3" s="190"/>
      <c r="C3" s="189"/>
    </row>
    <row r="4" spans="1:3" s="40" customFormat="1" ht="18" customHeight="1" x14ac:dyDescent="0.2">
      <c r="A4" s="191" t="s">
        <v>613</v>
      </c>
      <c r="B4" s="192"/>
      <c r="C4" s="193"/>
    </row>
    <row r="5" spans="1:3" s="38" customFormat="1" x14ac:dyDescent="0.2">
      <c r="A5" s="58" t="s">
        <v>520</v>
      </c>
      <c r="B5" s="58"/>
      <c r="C5" s="143">
        <v>1584799.77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0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3" x14ac:dyDescent="0.2">
      <c r="A17" s="70">
        <v>3.2</v>
      </c>
      <c r="B17" s="63" t="s">
        <v>529</v>
      </c>
      <c r="C17" s="145">
        <v>0</v>
      </c>
    </row>
    <row r="18" spans="1:3" x14ac:dyDescent="0.2">
      <c r="A18" s="70">
        <v>3.3</v>
      </c>
      <c r="B18" s="65" t="s">
        <v>530</v>
      </c>
      <c r="C18" s="146">
        <v>0</v>
      </c>
    </row>
    <row r="19" spans="1:3" x14ac:dyDescent="0.2">
      <c r="A19" s="59"/>
      <c r="B19" s="71"/>
      <c r="C19" s="72"/>
    </row>
    <row r="20" spans="1:3" x14ac:dyDescent="0.2">
      <c r="A20" s="73" t="s">
        <v>659</v>
      </c>
      <c r="B20" s="73"/>
      <c r="C20" s="143">
        <f>C5+C7-C15</f>
        <v>1584799.77</v>
      </c>
    </row>
    <row r="22" spans="1: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opLeftCell="A13" workbookViewId="0">
      <selection activeCell="B56" sqref="B56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194" t="s">
        <v>667</v>
      </c>
      <c r="B1" s="195"/>
      <c r="C1" s="196"/>
    </row>
    <row r="2" spans="1:3" s="41" customFormat="1" ht="18.95" customHeight="1" x14ac:dyDescent="0.25">
      <c r="A2" s="197" t="s">
        <v>614</v>
      </c>
      <c r="B2" s="198"/>
      <c r="C2" s="199"/>
    </row>
    <row r="3" spans="1:3" s="41" customFormat="1" ht="18.95" customHeight="1" x14ac:dyDescent="0.25">
      <c r="A3" s="197" t="s">
        <v>668</v>
      </c>
      <c r="B3" s="200"/>
      <c r="C3" s="199"/>
    </row>
    <row r="4" spans="1:3" s="42" customFormat="1" x14ac:dyDescent="0.2">
      <c r="A4" s="191" t="s">
        <v>613</v>
      </c>
      <c r="B4" s="192"/>
      <c r="C4" s="193"/>
    </row>
    <row r="5" spans="1:3" x14ac:dyDescent="0.2">
      <c r="A5" s="84" t="s">
        <v>533</v>
      </c>
      <c r="B5" s="58"/>
      <c r="C5" s="147">
        <v>2218463.6800000002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4">
        <f>SUM(C8:C28)</f>
        <v>0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0</v>
      </c>
    </row>
    <row r="10" spans="1:3" x14ac:dyDescent="0.2">
      <c r="A10" s="90">
        <v>2.2999999999999998</v>
      </c>
      <c r="B10" s="77" t="s">
        <v>236</v>
      </c>
      <c r="C10" s="148">
        <v>0</v>
      </c>
    </row>
    <row r="11" spans="1:3" x14ac:dyDescent="0.2">
      <c r="A11" s="90">
        <v>2.4</v>
      </c>
      <c r="B11" s="77" t="s">
        <v>237</v>
      </c>
      <c r="C11" s="148">
        <v>0</v>
      </c>
    </row>
    <row r="12" spans="1:3" x14ac:dyDescent="0.2">
      <c r="A12" s="90">
        <v>2.5</v>
      </c>
      <c r="B12" s="77" t="s">
        <v>238</v>
      </c>
      <c r="C12" s="148">
        <v>0</v>
      </c>
    </row>
    <row r="13" spans="1:3" x14ac:dyDescent="0.2">
      <c r="A13" s="90">
        <v>2.6</v>
      </c>
      <c r="B13" s="77" t="s">
        <v>239</v>
      </c>
      <c r="C13" s="148">
        <v>0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0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0</v>
      </c>
    </row>
    <row r="20" spans="1:3" x14ac:dyDescent="0.2">
      <c r="A20" s="90" t="s">
        <v>563</v>
      </c>
      <c r="B20" s="77" t="s">
        <v>538</v>
      </c>
      <c r="C20" s="148">
        <v>0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0</v>
      </c>
    </row>
    <row r="31" spans="1:3" x14ac:dyDescent="0.2">
      <c r="A31" s="90" t="s">
        <v>555</v>
      </c>
      <c r="B31" s="77" t="s">
        <v>438</v>
      </c>
      <c r="C31" s="148">
        <v>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3" x14ac:dyDescent="0.2">
      <c r="A33" s="90" t="s">
        <v>557</v>
      </c>
      <c r="B33" s="77" t="s">
        <v>448</v>
      </c>
      <c r="C33" s="148">
        <v>0</v>
      </c>
    </row>
    <row r="34" spans="1:3" x14ac:dyDescent="0.2">
      <c r="A34" s="90" t="s">
        <v>558</v>
      </c>
      <c r="B34" s="77" t="s">
        <v>454</v>
      </c>
      <c r="C34" s="148">
        <v>0</v>
      </c>
    </row>
    <row r="35" spans="1:3" x14ac:dyDescent="0.2">
      <c r="A35" s="90" t="s">
        <v>559</v>
      </c>
      <c r="B35" s="77" t="s">
        <v>462</v>
      </c>
      <c r="C35" s="148">
        <v>0</v>
      </c>
    </row>
    <row r="36" spans="1:3" x14ac:dyDescent="0.2">
      <c r="A36" s="90" t="s">
        <v>662</v>
      </c>
      <c r="B36" s="77" t="s">
        <v>366</v>
      </c>
      <c r="C36" s="148">
        <v>0</v>
      </c>
    </row>
    <row r="37" spans="1:3" x14ac:dyDescent="0.2">
      <c r="A37" s="90" t="s">
        <v>663</v>
      </c>
      <c r="B37" s="85" t="s">
        <v>560</v>
      </c>
      <c r="C37" s="150">
        <v>0</v>
      </c>
    </row>
    <row r="38" spans="1:3" x14ac:dyDescent="0.2">
      <c r="A38" s="78"/>
      <c r="B38" s="81"/>
      <c r="C38" s="82"/>
    </row>
    <row r="39" spans="1:3" x14ac:dyDescent="0.2">
      <c r="A39" s="83" t="s">
        <v>660</v>
      </c>
      <c r="B39" s="58"/>
      <c r="C39" s="143">
        <f>C5-C7+C30</f>
        <v>2218463.6800000002</v>
      </c>
    </row>
    <row r="41" spans="1: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C52" sqref="C5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5703125" style="29" bestFit="1" customWidth="1"/>
    <col min="6" max="6" width="19.42578125" style="29" customWidth="1"/>
    <col min="7" max="7" width="20.5703125" style="29" customWidth="1"/>
    <col min="8" max="10" width="20.42578125" style="29" customWidth="1"/>
    <col min="11" max="16384" width="9.140625" style="29"/>
  </cols>
  <sheetData>
    <row r="1" spans="1:10" ht="18.95" customHeight="1" x14ac:dyDescent="0.2">
      <c r="A1" s="183" t="s">
        <v>667</v>
      </c>
      <c r="B1" s="201"/>
      <c r="C1" s="201"/>
      <c r="D1" s="201"/>
      <c r="E1" s="201"/>
      <c r="F1" s="201"/>
      <c r="G1" s="27" t="s">
        <v>604</v>
      </c>
      <c r="H1" s="28">
        <v>2024</v>
      </c>
    </row>
    <row r="2" spans="1:10" ht="18.95" customHeight="1" x14ac:dyDescent="0.2">
      <c r="A2" s="183" t="s">
        <v>615</v>
      </c>
      <c r="B2" s="201"/>
      <c r="C2" s="201"/>
      <c r="D2" s="201"/>
      <c r="E2" s="201"/>
      <c r="F2" s="201"/>
      <c r="G2" s="27" t="s">
        <v>605</v>
      </c>
      <c r="H2" s="28" t="s">
        <v>607</v>
      </c>
    </row>
    <row r="3" spans="1:10" ht="18.95" customHeight="1" x14ac:dyDescent="0.2">
      <c r="A3" s="202" t="s">
        <v>668</v>
      </c>
      <c r="B3" s="203"/>
      <c r="C3" s="203"/>
      <c r="D3" s="203"/>
      <c r="E3" s="203"/>
      <c r="F3" s="203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4" t="str">
        <f>A1</f>
        <v>Sistema para el Desarrollo Integral de la Familia del Municipio de Uriangato, Gto.</v>
      </c>
      <c r="C37" s="186"/>
      <c r="D37" s="34"/>
      <c r="E37" s="34"/>
      <c r="F37" s="34"/>
    </row>
    <row r="38" spans="1:6" x14ac:dyDescent="0.2">
      <c r="B38" s="187" t="s">
        <v>664</v>
      </c>
      <c r="C38" s="189"/>
      <c r="D38" s="34"/>
      <c r="E38" s="34"/>
      <c r="F38" s="34"/>
    </row>
    <row r="39" spans="1:6" x14ac:dyDescent="0.2">
      <c r="B39" s="187" t="str">
        <f>A3</f>
        <v>Correspondiente del 1 de Enero al 31 de Marzo de 2024</v>
      </c>
      <c r="C39" s="189"/>
      <c r="D39" s="34"/>
      <c r="E39" s="34"/>
      <c r="F39" s="34"/>
    </row>
    <row r="40" spans="1:6" x14ac:dyDescent="0.2">
      <c r="B40" s="168"/>
      <c r="C40" s="169"/>
      <c r="D40" s="34"/>
      <c r="E40" s="34"/>
      <c r="F40" s="34"/>
    </row>
    <row r="41" spans="1:6" x14ac:dyDescent="0.2">
      <c r="B41" s="170" t="s">
        <v>486</v>
      </c>
      <c r="C41" s="177">
        <f>H1</f>
        <v>2024</v>
      </c>
      <c r="D41" s="34"/>
      <c r="E41" s="34"/>
      <c r="F41" s="34"/>
    </row>
    <row r="42" spans="1:6" x14ac:dyDescent="0.2">
      <c r="B42" s="171" t="s">
        <v>93</v>
      </c>
      <c r="C42" s="172">
        <v>9254968.3900000006</v>
      </c>
      <c r="D42" s="34"/>
      <c r="E42" s="34"/>
      <c r="F42" s="34"/>
    </row>
    <row r="43" spans="1:6" x14ac:dyDescent="0.2">
      <c r="B43" s="171" t="s">
        <v>92</v>
      </c>
      <c r="C43" s="172">
        <v>-7771680.6200000001</v>
      </c>
      <c r="D43" s="34"/>
      <c r="E43" s="34"/>
      <c r="F43" s="34"/>
    </row>
    <row r="44" spans="1:6" x14ac:dyDescent="0.2">
      <c r="B44" s="171" t="s">
        <v>91</v>
      </c>
      <c r="C44" s="172">
        <v>101512</v>
      </c>
      <c r="D44" s="34"/>
      <c r="E44" s="34"/>
      <c r="F44" s="34"/>
    </row>
    <row r="45" spans="1:6" x14ac:dyDescent="0.2">
      <c r="B45" s="171" t="s">
        <v>90</v>
      </c>
      <c r="C45" s="172">
        <v>0</v>
      </c>
      <c r="D45" s="34"/>
      <c r="E45" s="34"/>
      <c r="F45" s="34"/>
    </row>
    <row r="46" spans="1:6" x14ac:dyDescent="0.2">
      <c r="B46" s="171" t="s">
        <v>89</v>
      </c>
      <c r="C46" s="172">
        <v>-1584799.77</v>
      </c>
      <c r="D46" s="34"/>
      <c r="E46" s="34"/>
      <c r="F46" s="34"/>
    </row>
    <row r="47" spans="1:6" x14ac:dyDescent="0.2">
      <c r="B47" s="173"/>
      <c r="C47" s="174"/>
      <c r="D47" s="34"/>
      <c r="E47" s="34"/>
      <c r="F47" s="34"/>
    </row>
    <row r="48" spans="1:6" x14ac:dyDescent="0.2">
      <c r="B48" s="184" t="str">
        <f>A1</f>
        <v>Sistema para el Desarrollo Integral de la Familia del Municipio de Uriangato, Gto.</v>
      </c>
      <c r="C48" s="186"/>
    </row>
    <row r="49" spans="2:3" x14ac:dyDescent="0.2">
      <c r="B49" s="187" t="s">
        <v>665</v>
      </c>
      <c r="C49" s="189"/>
    </row>
    <row r="50" spans="2:3" x14ac:dyDescent="0.2">
      <c r="B50" s="187" t="str">
        <f>A3</f>
        <v>Correspondiente del 1 de Enero al 31 de Marzo de 2024</v>
      </c>
      <c r="C50" s="189"/>
    </row>
    <row r="51" spans="2:3" x14ac:dyDescent="0.2">
      <c r="B51" s="168"/>
      <c r="C51" s="169"/>
    </row>
    <row r="52" spans="2:3" x14ac:dyDescent="0.2">
      <c r="B52" s="175" t="s">
        <v>486</v>
      </c>
      <c r="C52" s="177">
        <f>H1</f>
        <v>2024</v>
      </c>
    </row>
    <row r="53" spans="2:3" x14ac:dyDescent="0.2">
      <c r="B53" s="171" t="s">
        <v>88</v>
      </c>
      <c r="C53" s="176">
        <v>-9254968.3900000006</v>
      </c>
    </row>
    <row r="54" spans="2:3" x14ac:dyDescent="0.2">
      <c r="B54" s="171" t="s">
        <v>87</v>
      </c>
      <c r="C54" s="176">
        <v>631363.6</v>
      </c>
    </row>
    <row r="55" spans="2:3" x14ac:dyDescent="0.2">
      <c r="B55" s="171" t="s">
        <v>666</v>
      </c>
      <c r="C55" s="176">
        <v>-660569.17000000004</v>
      </c>
    </row>
    <row r="56" spans="2:3" x14ac:dyDescent="0.2">
      <c r="B56" s="171" t="s">
        <v>86</v>
      </c>
      <c r="C56" s="176">
        <v>7065710.2800000003</v>
      </c>
    </row>
    <row r="57" spans="2:3" x14ac:dyDescent="0.2">
      <c r="B57" s="171" t="s">
        <v>85</v>
      </c>
      <c r="C57" s="176">
        <v>0</v>
      </c>
    </row>
    <row r="58" spans="2:3" x14ac:dyDescent="0.2">
      <c r="B58" s="171" t="s">
        <v>84</v>
      </c>
      <c r="C58" s="176">
        <v>0</v>
      </c>
    </row>
    <row r="59" spans="2:3" x14ac:dyDescent="0.2">
      <c r="B59" s="171" t="s">
        <v>83</v>
      </c>
      <c r="C59" s="176">
        <v>2218463.6800000002</v>
      </c>
    </row>
    <row r="61" spans="2:3" x14ac:dyDescent="0.2">
      <c r="B61" s="16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x14ac:dyDescent="0.2">
      <c r="A3" s="1"/>
    </row>
    <row r="4" spans="1:8" s="117" customFormat="1" x14ac:dyDescent="0.2">
      <c r="A4" s="116" t="s">
        <v>33</v>
      </c>
    </row>
    <row r="5" spans="1:8" s="117" customFormat="1" ht="39.950000000000003" customHeight="1" x14ac:dyDescent="0.2">
      <c r="A5" s="204" t="s">
        <v>34</v>
      </c>
      <c r="B5" s="204"/>
      <c r="C5" s="204"/>
      <c r="D5" s="204"/>
      <c r="E5" s="204"/>
      <c r="H5" s="118"/>
    </row>
    <row r="6" spans="1:8" s="117" customFormat="1" x14ac:dyDescent="0.2">
      <c r="A6" s="119"/>
      <c r="B6" s="119"/>
      <c r="C6" s="119"/>
      <c r="D6" s="119"/>
      <c r="H6" s="118"/>
    </row>
    <row r="7" spans="1:8" s="117" customFormat="1" ht="12.75" x14ac:dyDescent="0.2">
      <c r="A7" s="118" t="s">
        <v>35</v>
      </c>
      <c r="B7" s="118"/>
      <c r="C7" s="118"/>
      <c r="D7" s="118"/>
    </row>
    <row r="8" spans="1:8" s="117" customFormat="1" x14ac:dyDescent="0.2">
      <c r="A8" s="118"/>
      <c r="B8" s="118"/>
      <c r="C8" s="118"/>
      <c r="D8" s="118"/>
    </row>
    <row r="9" spans="1:8" s="117" customFormat="1" x14ac:dyDescent="0.2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05" t="s">
        <v>36</v>
      </c>
      <c r="C10" s="205"/>
      <c r="D10" s="205"/>
      <c r="E10" s="205"/>
    </row>
    <row r="11" spans="1:8" s="117" customFormat="1" ht="12.95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05" t="s">
        <v>38</v>
      </c>
      <c r="C12" s="205"/>
      <c r="D12" s="205"/>
      <c r="E12" s="205"/>
    </row>
    <row r="13" spans="1:8" s="117" customFormat="1" ht="26.1" customHeight="1" x14ac:dyDescent="0.2">
      <c r="A13" s="121" t="s">
        <v>594</v>
      </c>
      <c r="B13" s="205" t="s">
        <v>39</v>
      </c>
      <c r="C13" s="205"/>
      <c r="D13" s="205"/>
      <c r="E13" s="205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5" customHeight="1" x14ac:dyDescent="0.2">
      <c r="A16" s="121" t="s">
        <v>596</v>
      </c>
    </row>
    <row r="17" spans="1:4" s="117" customFormat="1" ht="12.95" customHeight="1" x14ac:dyDescent="0.2">
      <c r="A17" s="122"/>
    </row>
    <row r="18" spans="1:4" s="117" customFormat="1" ht="12.95" customHeight="1" x14ac:dyDescent="0.2">
      <c r="A18" s="132" t="s">
        <v>94</v>
      </c>
    </row>
    <row r="19" spans="1:4" s="117" customFormat="1" ht="12.95" customHeight="1" x14ac:dyDescent="0.2">
      <c r="A19" s="125" t="s">
        <v>597</v>
      </c>
    </row>
    <row r="20" spans="1:4" s="117" customFormat="1" ht="12.95" customHeight="1" x14ac:dyDescent="0.2">
      <c r="A20" s="125" t="s">
        <v>598</v>
      </c>
    </row>
    <row r="21" spans="1:4" s="117" customFormat="1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x14ac:dyDescent="0.2">
      <c r="A25" s="118" t="s">
        <v>518</v>
      </c>
      <c r="B25" s="118"/>
      <c r="C25" s="118"/>
      <c r="D25" s="118"/>
    </row>
    <row r="26" spans="1:4" s="117" customFormat="1" x14ac:dyDescent="0.2">
      <c r="A26" s="118" t="s">
        <v>519</v>
      </c>
      <c r="B26" s="118"/>
      <c r="C26" s="118"/>
      <c r="D26" s="118"/>
    </row>
    <row r="27" spans="1:4" s="117" customFormat="1" x14ac:dyDescent="0.2">
      <c r="A27" s="118"/>
      <c r="B27" s="118"/>
      <c r="C27" s="118"/>
      <c r="D27" s="118"/>
    </row>
    <row r="28" spans="1:4" s="117" customFormat="1" ht="12" x14ac:dyDescent="0.2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0" zoomScaleNormal="100" workbookViewId="0">
      <selection activeCell="B209" sqref="B209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5703125" style="20" customWidth="1"/>
    <col min="5" max="5" width="16.5703125" style="20" customWidth="1"/>
    <col min="6" max="16384" width="9.140625" style="20"/>
  </cols>
  <sheetData>
    <row r="1" spans="1:5" s="26" customFormat="1" ht="18.95" customHeight="1" x14ac:dyDescent="0.25">
      <c r="A1" s="179" t="s">
        <v>667</v>
      </c>
      <c r="B1" s="179"/>
      <c r="C1" s="179"/>
      <c r="D1" s="14" t="s">
        <v>604</v>
      </c>
      <c r="E1" s="25">
        <v>2024</v>
      </c>
    </row>
    <row r="2" spans="1:5" s="16" customFormat="1" ht="18.95" customHeight="1" x14ac:dyDescent="0.25">
      <c r="A2" s="179" t="s">
        <v>609</v>
      </c>
      <c r="B2" s="179"/>
      <c r="C2" s="179"/>
      <c r="D2" s="14" t="s">
        <v>605</v>
      </c>
      <c r="E2" s="25" t="s">
        <v>607</v>
      </c>
    </row>
    <row r="3" spans="1:5" s="16" customFormat="1" ht="18.95" customHeight="1" x14ac:dyDescent="0.25">
      <c r="A3" s="179" t="s">
        <v>668</v>
      </c>
      <c r="B3" s="179"/>
      <c r="C3" s="179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181162.27000000002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15.13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15.13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181147.14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181147.14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1403637.5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1403637.5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1403637.5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2218463.6799999997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2137463.5299999998</v>
      </c>
      <c r="D99" s="57">
        <f>C99/$C$98</f>
        <v>0.96348817844969181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1645323.1999999997</v>
      </c>
      <c r="D100" s="57">
        <f t="shared" ref="D100:D163" si="0">C100/$C$98</f>
        <v>0.74164982498158361</v>
      </c>
      <c r="E100" s="56"/>
    </row>
    <row r="101" spans="1:5" x14ac:dyDescent="0.2">
      <c r="A101" s="54">
        <v>5111</v>
      </c>
      <c r="B101" s="51" t="s">
        <v>360</v>
      </c>
      <c r="C101" s="55">
        <v>1390827.97</v>
      </c>
      <c r="D101" s="57">
        <f t="shared" si="0"/>
        <v>0.62693294577624104</v>
      </c>
      <c r="E101" s="56"/>
    </row>
    <row r="102" spans="1:5" x14ac:dyDescent="0.2">
      <c r="A102" s="54">
        <v>5112</v>
      </c>
      <c r="B102" s="51" t="s">
        <v>361</v>
      </c>
      <c r="C102" s="55">
        <v>11785.4</v>
      </c>
      <c r="D102" s="57">
        <f t="shared" si="0"/>
        <v>5.3124151214411592E-3</v>
      </c>
      <c r="E102" s="56"/>
    </row>
    <row r="103" spans="1:5" x14ac:dyDescent="0.2">
      <c r="A103" s="54">
        <v>5113</v>
      </c>
      <c r="B103" s="51" t="s">
        <v>362</v>
      </c>
      <c r="C103" s="55">
        <v>97249.7</v>
      </c>
      <c r="D103" s="57">
        <f t="shared" si="0"/>
        <v>4.3836507614134122E-2</v>
      </c>
      <c r="E103" s="56"/>
    </row>
    <row r="104" spans="1:5" x14ac:dyDescent="0.2">
      <c r="A104" s="54">
        <v>5114</v>
      </c>
      <c r="B104" s="51" t="s">
        <v>363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364</v>
      </c>
      <c r="C105" s="55">
        <v>145460.13</v>
      </c>
      <c r="D105" s="57">
        <f t="shared" si="0"/>
        <v>6.5567956469767416E-2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240471.19</v>
      </c>
      <c r="D107" s="57">
        <f t="shared" si="0"/>
        <v>0.10839536935759075</v>
      </c>
      <c r="E107" s="56"/>
    </row>
    <row r="108" spans="1:5" x14ac:dyDescent="0.2">
      <c r="A108" s="54">
        <v>5121</v>
      </c>
      <c r="B108" s="51" t="s">
        <v>367</v>
      </c>
      <c r="C108" s="55">
        <v>5753</v>
      </c>
      <c r="D108" s="57">
        <f t="shared" si="0"/>
        <v>2.5932360542409243E-3</v>
      </c>
      <c r="E108" s="56"/>
    </row>
    <row r="109" spans="1:5" x14ac:dyDescent="0.2">
      <c r="A109" s="54">
        <v>5122</v>
      </c>
      <c r="B109" s="51" t="s">
        <v>368</v>
      </c>
      <c r="C109" s="55">
        <v>2295</v>
      </c>
      <c r="D109" s="57">
        <f t="shared" si="0"/>
        <v>1.0344996948518897E-3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4226.82</v>
      </c>
      <c r="D111" s="57">
        <f t="shared" si="0"/>
        <v>1.9052915033524462E-3</v>
      </c>
      <c r="E111" s="56"/>
    </row>
    <row r="112" spans="1:5" x14ac:dyDescent="0.2">
      <c r="A112" s="54">
        <v>5125</v>
      </c>
      <c r="B112" s="51" t="s">
        <v>371</v>
      </c>
      <c r="C112" s="55">
        <v>16022.75</v>
      </c>
      <c r="D112" s="57">
        <f t="shared" si="0"/>
        <v>7.2224531528052791E-3</v>
      </c>
      <c r="E112" s="56"/>
    </row>
    <row r="113" spans="1:5" x14ac:dyDescent="0.2">
      <c r="A113" s="54">
        <v>5126</v>
      </c>
      <c r="B113" s="51" t="s">
        <v>372</v>
      </c>
      <c r="C113" s="55">
        <v>184263.62</v>
      </c>
      <c r="D113" s="57">
        <f t="shared" si="0"/>
        <v>8.3059110528237279E-2</v>
      </c>
      <c r="E113" s="56"/>
    </row>
    <row r="114" spans="1:5" x14ac:dyDescent="0.2">
      <c r="A114" s="54">
        <v>5127</v>
      </c>
      <c r="B114" s="51" t="s">
        <v>373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27910</v>
      </c>
      <c r="D116" s="57">
        <f t="shared" si="0"/>
        <v>1.2580778424102938E-2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251669.13999999998</v>
      </c>
      <c r="D117" s="57">
        <f t="shared" si="0"/>
        <v>0.11344298411051743</v>
      </c>
      <c r="E117" s="56"/>
    </row>
    <row r="118" spans="1:5" x14ac:dyDescent="0.2">
      <c r="A118" s="54">
        <v>5131</v>
      </c>
      <c r="B118" s="51" t="s">
        <v>377</v>
      </c>
      <c r="C118" s="55">
        <v>17096.21</v>
      </c>
      <c r="D118" s="57">
        <f t="shared" si="0"/>
        <v>7.7063285525594003E-3</v>
      </c>
      <c r="E118" s="56"/>
    </row>
    <row r="119" spans="1:5" x14ac:dyDescent="0.2">
      <c r="A119" s="54">
        <v>5132</v>
      </c>
      <c r="B119" s="51" t="s">
        <v>378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379</v>
      </c>
      <c r="C120" s="55">
        <v>11640.19</v>
      </c>
      <c r="D120" s="57">
        <f t="shared" si="0"/>
        <v>5.246959914169071E-3</v>
      </c>
      <c r="E120" s="56"/>
    </row>
    <row r="121" spans="1:5" x14ac:dyDescent="0.2">
      <c r="A121" s="54">
        <v>5134</v>
      </c>
      <c r="B121" s="51" t="s">
        <v>380</v>
      </c>
      <c r="C121" s="55">
        <v>64784.62</v>
      </c>
      <c r="D121" s="57">
        <f t="shared" si="0"/>
        <v>2.9202470423135351E-2</v>
      </c>
      <c r="E121" s="56"/>
    </row>
    <row r="122" spans="1:5" x14ac:dyDescent="0.2">
      <c r="A122" s="54">
        <v>5135</v>
      </c>
      <c r="B122" s="51" t="s">
        <v>381</v>
      </c>
      <c r="C122" s="55">
        <v>47913.86</v>
      </c>
      <c r="D122" s="57">
        <f t="shared" si="0"/>
        <v>2.1597766252364342E-2</v>
      </c>
      <c r="E122" s="56"/>
    </row>
    <row r="123" spans="1:5" x14ac:dyDescent="0.2">
      <c r="A123" s="54">
        <v>5136</v>
      </c>
      <c r="B123" s="51" t="s">
        <v>382</v>
      </c>
      <c r="C123" s="55">
        <v>900</v>
      </c>
      <c r="D123" s="57">
        <f t="shared" si="0"/>
        <v>4.0568615484387833E-4</v>
      </c>
      <c r="E123" s="56"/>
    </row>
    <row r="124" spans="1:5" x14ac:dyDescent="0.2">
      <c r="A124" s="54">
        <v>5137</v>
      </c>
      <c r="B124" s="51" t="s">
        <v>383</v>
      </c>
      <c r="C124" s="55">
        <v>1783</v>
      </c>
      <c r="D124" s="57">
        <f t="shared" si="0"/>
        <v>8.0370934898515002E-4</v>
      </c>
      <c r="E124" s="56"/>
    </row>
    <row r="125" spans="1:5" x14ac:dyDescent="0.2">
      <c r="A125" s="54">
        <v>5138</v>
      </c>
      <c r="B125" s="51" t="s">
        <v>384</v>
      </c>
      <c r="C125" s="55">
        <v>43092.99</v>
      </c>
      <c r="D125" s="57">
        <f t="shared" si="0"/>
        <v>1.9424699348695222E-2</v>
      </c>
      <c r="E125" s="56"/>
    </row>
    <row r="126" spans="1:5" x14ac:dyDescent="0.2">
      <c r="A126" s="54">
        <v>5139</v>
      </c>
      <c r="B126" s="51" t="s">
        <v>385</v>
      </c>
      <c r="C126" s="55">
        <v>64458.27</v>
      </c>
      <c r="D126" s="57">
        <f t="shared" si="0"/>
        <v>2.9055364115765016E-2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81000.149999999994</v>
      </c>
      <c r="D127" s="57">
        <f t="shared" si="0"/>
        <v>3.6511821550308188E-2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63375.839999999997</v>
      </c>
      <c r="D137" s="57">
        <f t="shared" si="0"/>
        <v>2.8567445377334286E-2</v>
      </c>
      <c r="E137" s="56"/>
    </row>
    <row r="138" spans="1:5" x14ac:dyDescent="0.2">
      <c r="A138" s="54">
        <v>5241</v>
      </c>
      <c r="B138" s="51" t="s">
        <v>395</v>
      </c>
      <c r="C138" s="55">
        <v>63375.839999999997</v>
      </c>
      <c r="D138" s="57">
        <f t="shared" si="0"/>
        <v>2.8567445377334286E-2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17624.310000000001</v>
      </c>
      <c r="D142" s="57">
        <f t="shared" si="0"/>
        <v>7.9443761729739038E-3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17624.310000000001</v>
      </c>
      <c r="D144" s="57">
        <f t="shared" si="0"/>
        <v>7.9443761729739038E-3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08"/>
    </row>
    <row r="2" spans="1:2" ht="15" customHeight="1" x14ac:dyDescent="0.2">
      <c r="A2" s="95" t="s">
        <v>187</v>
      </c>
      <c r="B2" s="96" t="s">
        <v>50</v>
      </c>
    </row>
    <row r="3" spans="1:2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2.5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x14ac:dyDescent="0.2">
      <c r="A15" s="101"/>
    </row>
    <row r="16" spans="1:2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abSelected="1" zoomScale="106" zoomScaleNormal="106" workbookViewId="0">
      <selection activeCell="A108" sqref="A108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5703125" style="20" customWidth="1"/>
    <col min="7" max="8" width="16.570312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81" t="s">
        <v>667</v>
      </c>
      <c r="B1" s="182"/>
      <c r="C1" s="182"/>
      <c r="D1" s="182"/>
      <c r="E1" s="182"/>
      <c r="F1" s="182"/>
      <c r="G1" s="14" t="s">
        <v>604</v>
      </c>
      <c r="H1" s="25">
        <v>2024</v>
      </c>
    </row>
    <row r="2" spans="1:8" s="16" customFormat="1" ht="18.95" customHeight="1" x14ac:dyDescent="0.25">
      <c r="A2" s="181" t="s">
        <v>608</v>
      </c>
      <c r="B2" s="182"/>
      <c r="C2" s="182"/>
      <c r="D2" s="182"/>
      <c r="E2" s="182"/>
      <c r="F2" s="182"/>
      <c r="G2" s="14" t="s">
        <v>605</v>
      </c>
      <c r="H2" s="25" t="s">
        <v>607</v>
      </c>
    </row>
    <row r="3" spans="1:8" s="16" customFormat="1" ht="18.95" customHeight="1" x14ac:dyDescent="0.25">
      <c r="A3" s="181" t="s">
        <v>668</v>
      </c>
      <c r="B3" s="182"/>
      <c r="C3" s="182"/>
      <c r="D3" s="182"/>
      <c r="E3" s="182"/>
      <c r="F3" s="182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1077.67</v>
      </c>
      <c r="D15" s="24">
        <v>1077.67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8205.2900000000009</v>
      </c>
      <c r="D20" s="24">
        <v>8205.2900000000009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20000</v>
      </c>
      <c r="D21" s="24">
        <v>20000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662.76</v>
      </c>
      <c r="D23" s="24">
        <v>662.76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4275</v>
      </c>
      <c r="D26" s="24">
        <v>4275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4733215.9300000006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1916826.86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1560484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1055905.07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200000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2887370.6000000006</v>
      </c>
      <c r="D62" s="24">
        <f t="shared" ref="D62:E62" si="0">SUM(D63:D70)</f>
        <v>0</v>
      </c>
      <c r="E62" s="24">
        <f t="shared" si="0"/>
        <v>1794204.86</v>
      </c>
    </row>
    <row r="63" spans="1:9" x14ac:dyDescent="0.2">
      <c r="A63" s="22">
        <v>1241</v>
      </c>
      <c r="B63" s="20" t="s">
        <v>236</v>
      </c>
      <c r="C63" s="24">
        <v>1197523.1200000001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124879.78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153679.57999999999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1367201.12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1794204.86</v>
      </c>
    </row>
    <row r="68" spans="1:9" x14ac:dyDescent="0.2">
      <c r="A68" s="22">
        <v>1246</v>
      </c>
      <c r="B68" s="20" t="s">
        <v>241</v>
      </c>
      <c r="C68" s="24">
        <v>9177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34910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24926.85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24926.85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40812.86</v>
      </c>
      <c r="D110" s="24">
        <f>SUM(D111:D119)</f>
        <v>40812.86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33493.300000000003</v>
      </c>
      <c r="D117" s="24">
        <f t="shared" si="1"/>
        <v>33493.300000000003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7319.56</v>
      </c>
      <c r="D119" s="24">
        <f t="shared" si="1"/>
        <v>7319.56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x14ac:dyDescent="0.2">
      <c r="A20" s="101"/>
    </row>
    <row r="21" spans="1:2" ht="15" customHeight="1" x14ac:dyDescent="0.2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83" t="s">
        <v>667</v>
      </c>
      <c r="B1" s="183"/>
      <c r="C1" s="183"/>
      <c r="D1" s="27" t="s">
        <v>604</v>
      </c>
      <c r="E1" s="28">
        <v>2024</v>
      </c>
    </row>
    <row r="2" spans="1:5" ht="18.95" customHeight="1" x14ac:dyDescent="0.2">
      <c r="A2" s="183" t="s">
        <v>610</v>
      </c>
      <c r="B2" s="183"/>
      <c r="C2" s="183"/>
      <c r="D2" s="27" t="s">
        <v>605</v>
      </c>
      <c r="E2" s="28" t="s">
        <v>607</v>
      </c>
    </row>
    <row r="3" spans="1:5" ht="18.95" customHeight="1" x14ac:dyDescent="0.2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0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-633663.91</v>
      </c>
    </row>
    <row r="15" spans="1:5" x14ac:dyDescent="0.2">
      <c r="A15" s="33">
        <v>3220</v>
      </c>
      <c r="B15" s="29" t="s">
        <v>468</v>
      </c>
      <c r="C15" s="34">
        <v>6515303.79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7"/>
  <sheetViews>
    <sheetView topLeftCell="A70" workbookViewId="0">
      <selection activeCell="B90" sqref="B90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425781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83" t="s">
        <v>667</v>
      </c>
      <c r="B1" s="183"/>
      <c r="C1" s="183"/>
      <c r="D1" s="27" t="s">
        <v>604</v>
      </c>
      <c r="E1" s="28">
        <v>2024</v>
      </c>
    </row>
    <row r="2" spans="1:5" s="35" customFormat="1" ht="18.95" customHeight="1" x14ac:dyDescent="0.25">
      <c r="A2" s="183" t="s">
        <v>611</v>
      </c>
      <c r="B2" s="183"/>
      <c r="C2" s="183"/>
      <c r="D2" s="27" t="s">
        <v>605</v>
      </c>
      <c r="E2" s="28" t="s">
        <v>607</v>
      </c>
    </row>
    <row r="3" spans="1:5" s="35" customFormat="1" ht="18.95" customHeight="1" x14ac:dyDescent="0.25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198593.31</v>
      </c>
      <c r="D9" s="34">
        <v>860147.12</v>
      </c>
    </row>
    <row r="10" spans="1:5" x14ac:dyDescent="0.2">
      <c r="A10" s="33">
        <v>1113</v>
      </c>
      <c r="B10" s="29" t="s">
        <v>483</v>
      </c>
      <c r="C10" s="34">
        <v>0.39</v>
      </c>
      <c r="D10" s="34">
        <v>0.39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1">
        <v>1110</v>
      </c>
      <c r="B15" s="132" t="s">
        <v>626</v>
      </c>
      <c r="C15" s="133">
        <f>SUM(C8:C14)</f>
        <v>198593.7</v>
      </c>
      <c r="D15" s="133">
        <f>SUM(D8:D14)</f>
        <v>860147.51</v>
      </c>
    </row>
    <row r="18" spans="1:5" x14ac:dyDescent="0.2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x14ac:dyDescent="0.2">
      <c r="A20" s="131">
        <v>1230</v>
      </c>
      <c r="B20" s="132" t="s">
        <v>227</v>
      </c>
      <c r="C20" s="133">
        <f>SUM(C21:C27)</f>
        <v>0</v>
      </c>
      <c r="D20" s="133">
        <f>SUM(D21:D27)</f>
        <v>0</v>
      </c>
      <c r="E20" s="128"/>
    </row>
    <row r="21" spans="1:5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0</v>
      </c>
      <c r="D25" s="130">
        <v>0</v>
      </c>
      <c r="E25" s="128"/>
    </row>
    <row r="26" spans="1:5" x14ac:dyDescent="0.2">
      <c r="A26" s="33">
        <v>1236</v>
      </c>
      <c r="B26" s="29" t="s">
        <v>233</v>
      </c>
      <c r="C26" s="34">
        <v>0</v>
      </c>
      <c r="D26" s="130">
        <v>0</v>
      </c>
      <c r="E26" s="128"/>
    </row>
    <row r="27" spans="1:5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x14ac:dyDescent="0.2">
      <c r="A28" s="131">
        <v>1240</v>
      </c>
      <c r="B28" s="132" t="s">
        <v>235</v>
      </c>
      <c r="C28" s="133">
        <f>SUM(C29:C36)</f>
        <v>0</v>
      </c>
      <c r="D28" s="133">
        <f>SUM(D29:D36)</f>
        <v>0</v>
      </c>
      <c r="E28" s="128"/>
    </row>
    <row r="29" spans="1:5" x14ac:dyDescent="0.2">
      <c r="A29" s="33">
        <v>1241</v>
      </c>
      <c r="B29" s="29" t="s">
        <v>236</v>
      </c>
      <c r="C29" s="34">
        <v>0</v>
      </c>
      <c r="D29" s="130">
        <v>0</v>
      </c>
      <c r="E29" s="128"/>
    </row>
    <row r="30" spans="1:5" x14ac:dyDescent="0.2">
      <c r="A30" s="33">
        <v>1242</v>
      </c>
      <c r="B30" s="29" t="s">
        <v>237</v>
      </c>
      <c r="C30" s="34">
        <v>0</v>
      </c>
      <c r="D30" s="130">
        <v>0</v>
      </c>
      <c r="E30" s="128"/>
    </row>
    <row r="31" spans="1:5" x14ac:dyDescent="0.2">
      <c r="A31" s="33">
        <v>1243</v>
      </c>
      <c r="B31" s="29" t="s">
        <v>238</v>
      </c>
      <c r="C31" s="34">
        <v>0</v>
      </c>
      <c r="D31" s="130">
        <v>0</v>
      </c>
      <c r="E31" s="128"/>
    </row>
    <row r="32" spans="1:5" x14ac:dyDescent="0.2">
      <c r="A32" s="33">
        <v>1244</v>
      </c>
      <c r="B32" s="29" t="s">
        <v>239</v>
      </c>
      <c r="C32" s="34">
        <v>0</v>
      </c>
      <c r="D32" s="130">
        <v>0</v>
      </c>
      <c r="E32" s="128"/>
    </row>
    <row r="33" spans="1:5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x14ac:dyDescent="0.2">
      <c r="A34" s="33">
        <v>1246</v>
      </c>
      <c r="B34" s="29" t="s">
        <v>241</v>
      </c>
      <c r="C34" s="34">
        <v>0</v>
      </c>
      <c r="D34" s="130">
        <v>0</v>
      </c>
    </row>
    <row r="35" spans="1:5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x14ac:dyDescent="0.2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0</v>
      </c>
      <c r="D38" s="133">
        <f>D20+D28+D37</f>
        <v>0</v>
      </c>
    </row>
    <row r="39" spans="1:5" s="128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x14ac:dyDescent="0.2">
      <c r="A42" s="131">
        <v>3210</v>
      </c>
      <c r="B42" s="132" t="s">
        <v>628</v>
      </c>
      <c r="C42" s="133">
        <v>-633663.91</v>
      </c>
      <c r="D42" s="133">
        <v>-574876.34</v>
      </c>
    </row>
    <row r="43" spans="1:5" x14ac:dyDescent="0.2">
      <c r="A43" s="129"/>
      <c r="B43" s="134" t="s">
        <v>616</v>
      </c>
      <c r="C43" s="133">
        <f>C46+C58+C86+C89+C44</f>
        <v>0</v>
      </c>
      <c r="D43" s="133">
        <f>D46+D58+D86+D89+D44</f>
        <v>245215.22</v>
      </c>
    </row>
    <row r="44" spans="1:5" s="128" customFormat="1" x14ac:dyDescent="0.2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x14ac:dyDescent="0.2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x14ac:dyDescent="0.2">
      <c r="A58" s="131">
        <v>5500</v>
      </c>
      <c r="B58" s="132" t="s">
        <v>437</v>
      </c>
      <c r="C58" s="133">
        <f>C59+C68+C71+C77</f>
        <v>0</v>
      </c>
      <c r="D58" s="133">
        <f>D59+D68+D71+D77</f>
        <v>245215.22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245215.22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25850.6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218713.28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651.34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31">
        <v>2110</v>
      </c>
      <c r="B89" s="137" t="s">
        <v>629</v>
      </c>
      <c r="C89" s="133">
        <f>SUM(C90:C94)</f>
        <v>0</v>
      </c>
      <c r="D89" s="133">
        <f>SUM(D90:D94)</f>
        <v>0</v>
      </c>
    </row>
    <row r="90" spans="1:4" x14ac:dyDescent="0.2">
      <c r="A90" s="129">
        <v>2111</v>
      </c>
      <c r="B90" s="128" t="s">
        <v>630</v>
      </c>
      <c r="C90" s="130">
        <v>0</v>
      </c>
      <c r="D90" s="130">
        <v>0</v>
      </c>
    </row>
    <row r="91" spans="1:4" x14ac:dyDescent="0.2">
      <c r="A91" s="129">
        <v>2112</v>
      </c>
      <c r="B91" s="128" t="s">
        <v>631</v>
      </c>
      <c r="C91" s="130">
        <v>0</v>
      </c>
      <c r="D91" s="130">
        <v>0</v>
      </c>
    </row>
    <row r="92" spans="1:4" x14ac:dyDescent="0.2">
      <c r="A92" s="129">
        <v>2112</v>
      </c>
      <c r="B92" s="128" t="s">
        <v>632</v>
      </c>
      <c r="C92" s="130">
        <v>0</v>
      </c>
      <c r="D92" s="130">
        <v>0</v>
      </c>
    </row>
    <row r="93" spans="1:4" x14ac:dyDescent="0.2">
      <c r="A93" s="129">
        <v>2115</v>
      </c>
      <c r="B93" s="128" t="s">
        <v>633</v>
      </c>
      <c r="C93" s="130">
        <v>0</v>
      </c>
      <c r="D93" s="130">
        <v>0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x14ac:dyDescent="0.2">
      <c r="A95" s="129"/>
      <c r="B95" s="134" t="s">
        <v>635</v>
      </c>
      <c r="C95" s="133">
        <f>+C96</f>
        <v>0</v>
      </c>
      <c r="D95" s="133">
        <f>+D96</f>
        <v>0</v>
      </c>
    </row>
    <row r="96" spans="1:4" s="128" customFormat="1" x14ac:dyDescent="0.2">
      <c r="A96" s="151">
        <v>3100</v>
      </c>
      <c r="B96" s="157" t="s">
        <v>650</v>
      </c>
      <c r="C96" s="158">
        <f>SUM(C97:C100)</f>
        <v>0</v>
      </c>
      <c r="D96" s="158">
        <f>SUM(D97:D100)</f>
        <v>0</v>
      </c>
    </row>
    <row r="97" spans="1:4" s="128" customFormat="1" x14ac:dyDescent="0.2">
      <c r="A97" s="154"/>
      <c r="B97" s="159" t="s">
        <v>651</v>
      </c>
      <c r="C97" s="160">
        <v>0</v>
      </c>
      <c r="D97" s="160">
        <v>0</v>
      </c>
    </row>
    <row r="98" spans="1:4" s="128" customFormat="1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x14ac:dyDescent="0.2">
      <c r="A99" s="154"/>
      <c r="B99" s="159" t="s">
        <v>653</v>
      </c>
      <c r="C99" s="160">
        <v>0</v>
      </c>
      <c r="D99" s="160">
        <v>0</v>
      </c>
    </row>
    <row r="100" spans="1:4" s="128" customFormat="1" x14ac:dyDescent="0.2">
      <c r="A100" s="154"/>
      <c r="B100" s="159" t="s">
        <v>654</v>
      </c>
      <c r="C100" s="160">
        <v>0</v>
      </c>
      <c r="D100" s="160">
        <v>0</v>
      </c>
    </row>
    <row r="101" spans="1:4" s="128" customFormat="1" x14ac:dyDescent="0.2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x14ac:dyDescent="0.2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x14ac:dyDescent="0.2">
      <c r="A104" s="154"/>
      <c r="B104" s="162" t="s">
        <v>657</v>
      </c>
      <c r="C104" s="153">
        <f>+C105+C107</f>
        <v>0</v>
      </c>
      <c r="D104" s="153">
        <f>+D105+D107</f>
        <v>0</v>
      </c>
    </row>
    <row r="105" spans="1:4" s="128" customFormat="1" x14ac:dyDescent="0.2">
      <c r="A105" s="151">
        <v>4300</v>
      </c>
      <c r="B105" s="157" t="s">
        <v>658</v>
      </c>
      <c r="C105" s="158">
        <f>+C106</f>
        <v>0</v>
      </c>
      <c r="D105" s="163">
        <f>+D106</f>
        <v>0</v>
      </c>
    </row>
    <row r="106" spans="1:4" s="128" customFormat="1" x14ac:dyDescent="0.2">
      <c r="A106" s="154">
        <v>4399</v>
      </c>
      <c r="B106" s="159" t="s">
        <v>351</v>
      </c>
      <c r="C106" s="160">
        <v>0</v>
      </c>
      <c r="D106" s="160">
        <v>0</v>
      </c>
    </row>
    <row r="107" spans="1:4" x14ac:dyDescent="0.2">
      <c r="A107" s="131">
        <v>1120</v>
      </c>
      <c r="B107" s="138" t="s">
        <v>636</v>
      </c>
      <c r="C107" s="133">
        <f>SUM(C108:C116)</f>
        <v>0</v>
      </c>
      <c r="D107" s="133">
        <f>SUM(D108:D116)</f>
        <v>0</v>
      </c>
    </row>
    <row r="108" spans="1:4" x14ac:dyDescent="0.2">
      <c r="A108" s="129">
        <v>1124</v>
      </c>
      <c r="B108" s="139" t="s">
        <v>637</v>
      </c>
      <c r="C108" s="140">
        <v>0</v>
      </c>
      <c r="D108" s="130">
        <v>0</v>
      </c>
    </row>
    <row r="109" spans="1:4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0</v>
      </c>
      <c r="D111" s="130">
        <v>0</v>
      </c>
    </row>
    <row r="112" spans="1:4" x14ac:dyDescent="0.2">
      <c r="A112" s="129">
        <v>1124</v>
      </c>
      <c r="B112" s="139" t="s">
        <v>641</v>
      </c>
      <c r="C112" s="130">
        <v>0</v>
      </c>
      <c r="D112" s="130">
        <v>0</v>
      </c>
    </row>
    <row r="113" spans="1:4" x14ac:dyDescent="0.2">
      <c r="A113" s="129">
        <v>1124</v>
      </c>
      <c r="B113" s="139" t="s">
        <v>642</v>
      </c>
      <c r="C113" s="130">
        <v>0</v>
      </c>
      <c r="D113" s="130">
        <v>0</v>
      </c>
    </row>
    <row r="114" spans="1:4" x14ac:dyDescent="0.2">
      <c r="A114" s="129">
        <v>1122</v>
      </c>
      <c r="B114" s="139" t="s">
        <v>643</v>
      </c>
      <c r="C114" s="130">
        <v>0</v>
      </c>
      <c r="D114" s="130">
        <v>0</v>
      </c>
    </row>
    <row r="115" spans="1:4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4" x14ac:dyDescent="0.2">
      <c r="A116" s="129">
        <v>1122</v>
      </c>
      <c r="B116" s="139" t="s">
        <v>645</v>
      </c>
      <c r="C116" s="130">
        <v>0</v>
      </c>
      <c r="D116" s="130">
        <v>0</v>
      </c>
    </row>
    <row r="117" spans="1:4" x14ac:dyDescent="0.2">
      <c r="A117" s="129"/>
      <c r="B117" s="141" t="s">
        <v>646</v>
      </c>
      <c r="C117" s="133">
        <f>C42+C43+C95-C101-C104</f>
        <v>-633663.91</v>
      </c>
      <c r="D117" s="133">
        <f>D42+D43+D95-D101-D104</f>
        <v>-329661.12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2019-02-13T21:19:08Z</cp:lastPrinted>
  <dcterms:created xsi:type="dcterms:W3CDTF">2012-12-11T20:36:24Z</dcterms:created>
  <dcterms:modified xsi:type="dcterms:W3CDTF">2024-04-26T21:19:05Z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