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4000" windowHeight="9630" tabRatio="806" activeTab="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9" l="1"/>
  <c r="D9" i="8"/>
  <c r="C48" i="5" l="1"/>
  <c r="B8" i="5"/>
  <c r="E68" i="2" l="1"/>
  <c r="G31" i="16" l="1"/>
  <c r="F31" i="16"/>
  <c r="C31" i="16"/>
  <c r="G28" i="16"/>
  <c r="F28" i="16"/>
  <c r="E28" i="16"/>
  <c r="D28" i="16"/>
  <c r="C28" i="16"/>
  <c r="B28" i="16"/>
  <c r="G21" i="16"/>
  <c r="F21" i="16"/>
  <c r="E21" i="16"/>
  <c r="E31" i="16" s="1"/>
  <c r="D21" i="16"/>
  <c r="D31" i="16" s="1"/>
  <c r="C21" i="16"/>
  <c r="B21" i="16"/>
  <c r="B31" i="16" s="1"/>
  <c r="G7" i="16"/>
  <c r="F7" i="16"/>
  <c r="E7" i="16"/>
  <c r="D7" i="16"/>
  <c r="C7" i="16"/>
  <c r="B7" i="16"/>
  <c r="D29" i="19"/>
  <c r="C29" i="19"/>
  <c r="B29" i="19"/>
  <c r="G18" i="19"/>
  <c r="G29" i="19" s="1"/>
  <c r="F18" i="19"/>
  <c r="E18" i="19"/>
  <c r="D18" i="19"/>
  <c r="C18" i="19"/>
  <c r="B18" i="19"/>
  <c r="G7" i="19"/>
  <c r="F7" i="19"/>
  <c r="F29" i="19" s="1"/>
  <c r="E7" i="19"/>
  <c r="E29" i="19" s="1"/>
  <c r="D7" i="19"/>
  <c r="C7" i="19"/>
  <c r="B7" i="19"/>
  <c r="G28" i="22" l="1"/>
  <c r="F28" i="22"/>
  <c r="G17" i="22"/>
  <c r="F17" i="22"/>
  <c r="E17" i="22"/>
  <c r="D17" i="22"/>
  <c r="C17" i="22"/>
  <c r="B17" i="22"/>
  <c r="G6" i="22"/>
  <c r="F6" i="22"/>
  <c r="E6" i="22"/>
  <c r="E28" i="22" s="1"/>
  <c r="D6" i="22"/>
  <c r="D28" i="22" s="1"/>
  <c r="C6" i="22"/>
  <c r="C28" i="22" s="1"/>
  <c r="B6" i="22"/>
  <c r="B28" i="22" s="1"/>
  <c r="D31" i="10" l="1"/>
  <c r="G31" i="10" s="1"/>
  <c r="G30" i="10"/>
  <c r="D30" i="10"/>
  <c r="G29" i="10"/>
  <c r="G28" i="10" s="1"/>
  <c r="D29" i="10"/>
  <c r="F28" i="10"/>
  <c r="E28" i="10"/>
  <c r="D28" i="10"/>
  <c r="C28" i="10"/>
  <c r="B28" i="10"/>
  <c r="G27" i="10"/>
  <c r="D27" i="10"/>
  <c r="D26" i="10"/>
  <c r="G26" i="10" s="1"/>
  <c r="D25" i="10"/>
  <c r="G25" i="10" s="1"/>
  <c r="F24" i="10"/>
  <c r="E24" i="10"/>
  <c r="C24" i="10"/>
  <c r="B24" i="10"/>
  <c r="D23" i="10"/>
  <c r="G23" i="10" s="1"/>
  <c r="G22" i="10"/>
  <c r="D22" i="10"/>
  <c r="D19" i="10"/>
  <c r="G19" i="10" s="1"/>
  <c r="G18" i="10"/>
  <c r="G16" i="10" s="1"/>
  <c r="D18" i="10"/>
  <c r="G17" i="10"/>
  <c r="D17" i="10"/>
  <c r="F16" i="10"/>
  <c r="E16" i="10"/>
  <c r="D16" i="10"/>
  <c r="C16" i="10"/>
  <c r="B16" i="10"/>
  <c r="G15" i="10"/>
  <c r="D15" i="10"/>
  <c r="G14" i="10"/>
  <c r="D14" i="10"/>
  <c r="D13" i="10"/>
  <c r="D12" i="10" s="1"/>
  <c r="F12" i="10"/>
  <c r="E12" i="10"/>
  <c r="C12" i="10"/>
  <c r="B12" i="10"/>
  <c r="D11" i="10"/>
  <c r="G11" i="10" s="1"/>
  <c r="G10" i="10"/>
  <c r="D10" i="10"/>
  <c r="D75" i="9"/>
  <c r="G75" i="9" s="1"/>
  <c r="G74" i="9"/>
  <c r="D74" i="9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G68" i="9"/>
  <c r="D68" i="9"/>
  <c r="D67" i="9"/>
  <c r="G67" i="9" s="1"/>
  <c r="D66" i="9"/>
  <c r="G66" i="9" s="1"/>
  <c r="D65" i="9"/>
  <c r="G65" i="9" s="1"/>
  <c r="G64" i="9"/>
  <c r="D64" i="9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G56" i="9" s="1"/>
  <c r="D55" i="9"/>
  <c r="G55" i="9" s="1"/>
  <c r="G54" i="9"/>
  <c r="D54" i="9"/>
  <c r="F53" i="9"/>
  <c r="E53" i="9"/>
  <c r="C53" i="9"/>
  <c r="B53" i="9"/>
  <c r="G52" i="9"/>
  <c r="D52" i="9"/>
  <c r="D51" i="9"/>
  <c r="G51" i="9" s="1"/>
  <c r="D50" i="9"/>
  <c r="G50" i="9" s="1"/>
  <c r="D49" i="9"/>
  <c r="G49" i="9" s="1"/>
  <c r="G48" i="9"/>
  <c r="D48" i="9"/>
  <c r="D47" i="9"/>
  <c r="G47" i="9" s="1"/>
  <c r="D46" i="9"/>
  <c r="G46" i="9" s="1"/>
  <c r="D45" i="9"/>
  <c r="G45" i="9" s="1"/>
  <c r="F44" i="9"/>
  <c r="E44" i="9"/>
  <c r="C44" i="9"/>
  <c r="B44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F9" i="9" s="1"/>
  <c r="E10" i="9"/>
  <c r="C10" i="9"/>
  <c r="B10" i="9"/>
  <c r="E9" i="9"/>
  <c r="C9" i="9"/>
  <c r="B9" i="9"/>
  <c r="D59" i="8"/>
  <c r="G59" i="8" s="1"/>
  <c r="G58" i="8"/>
  <c r="D58" i="8"/>
  <c r="G57" i="8"/>
  <c r="D57" i="8"/>
  <c r="G56" i="8"/>
  <c r="D56" i="8"/>
  <c r="D55" i="8"/>
  <c r="G55" i="8" s="1"/>
  <c r="G54" i="8"/>
  <c r="D54" i="8"/>
  <c r="G53" i="8"/>
  <c r="D53" i="8"/>
  <c r="G52" i="8"/>
  <c r="D52" i="8"/>
  <c r="D51" i="8"/>
  <c r="G51" i="8" s="1"/>
  <c r="G50" i="8"/>
  <c r="D50" i="8"/>
  <c r="G49" i="8"/>
  <c r="D49" i="8"/>
  <c r="G48" i="8"/>
  <c r="D48" i="8"/>
  <c r="D47" i="8"/>
  <c r="D46" i="8" s="1"/>
  <c r="F46" i="8"/>
  <c r="E46" i="8"/>
  <c r="C46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9" i="8"/>
  <c r="E9" i="8"/>
  <c r="C9" i="8"/>
  <c r="C60" i="8" s="1"/>
  <c r="D60" i="8" s="1"/>
  <c r="B46" i="8"/>
  <c r="B60" i="8" s="1"/>
  <c r="B9" i="8"/>
  <c r="D149" i="7"/>
  <c r="G149" i="7" s="1"/>
  <c r="D148" i="7"/>
  <c r="G148" i="7" s="1"/>
  <c r="D147" i="7"/>
  <c r="G147" i="7" s="1"/>
  <c r="D136" i="7"/>
  <c r="G136" i="7" s="1"/>
  <c r="D135" i="7"/>
  <c r="G135" i="7" s="1"/>
  <c r="D134" i="7"/>
  <c r="G134" i="7" s="1"/>
  <c r="D132" i="7"/>
  <c r="D131" i="7"/>
  <c r="D130" i="7"/>
  <c r="D129" i="7"/>
  <c r="D128" i="7"/>
  <c r="D127" i="7"/>
  <c r="D126" i="7"/>
  <c r="D125" i="7"/>
  <c r="D124" i="7"/>
  <c r="D122" i="7"/>
  <c r="D121" i="7"/>
  <c r="D120" i="7"/>
  <c r="D119" i="7"/>
  <c r="D118" i="7"/>
  <c r="D117" i="7"/>
  <c r="D116" i="7"/>
  <c r="D115" i="7"/>
  <c r="D114" i="7"/>
  <c r="D103" i="7"/>
  <c r="D112" i="7"/>
  <c r="D111" i="7"/>
  <c r="D110" i="7"/>
  <c r="D109" i="7"/>
  <c r="D108" i="7"/>
  <c r="D107" i="7"/>
  <c r="D106" i="7"/>
  <c r="D105" i="7"/>
  <c r="D104" i="7"/>
  <c r="G102" i="7"/>
  <c r="D102" i="7"/>
  <c r="G101" i="7"/>
  <c r="D101" i="7"/>
  <c r="D100" i="7"/>
  <c r="G100" i="7" s="1"/>
  <c r="D99" i="7"/>
  <c r="G99" i="7" s="1"/>
  <c r="G98" i="7"/>
  <c r="D98" i="7"/>
  <c r="G97" i="7"/>
  <c r="D97" i="7"/>
  <c r="D96" i="7"/>
  <c r="G96" i="7" s="1"/>
  <c r="D95" i="7"/>
  <c r="G95" i="7" s="1"/>
  <c r="G94" i="7"/>
  <c r="D94" i="7"/>
  <c r="D92" i="7"/>
  <c r="D91" i="7"/>
  <c r="D90" i="7"/>
  <c r="D89" i="7"/>
  <c r="D88" i="7"/>
  <c r="D87" i="7"/>
  <c r="D86" i="7"/>
  <c r="D61" i="7"/>
  <c r="D60" i="7"/>
  <c r="D59" i="7"/>
  <c r="G57" i="7"/>
  <c r="D57" i="7"/>
  <c r="G56" i="7"/>
  <c r="D56" i="7"/>
  <c r="D55" i="7"/>
  <c r="G55" i="7" s="1"/>
  <c r="D54" i="7"/>
  <c r="G54" i="7" s="1"/>
  <c r="G53" i="7"/>
  <c r="D53" i="7"/>
  <c r="G52" i="7"/>
  <c r="D52" i="7"/>
  <c r="G51" i="7"/>
  <c r="D51" i="7"/>
  <c r="D50" i="7"/>
  <c r="G50" i="7" s="1"/>
  <c r="G49" i="7"/>
  <c r="D49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G24" i="10" l="1"/>
  <c r="D24" i="10"/>
  <c r="G13" i="10"/>
  <c r="G12" i="10" s="1"/>
  <c r="G53" i="9"/>
  <c r="G44" i="9"/>
  <c r="D53" i="9"/>
  <c r="G62" i="9"/>
  <c r="G61" i="9" s="1"/>
  <c r="G72" i="9"/>
  <c r="G71" i="9" s="1"/>
  <c r="D44" i="9"/>
  <c r="G27" i="9"/>
  <c r="D27" i="9"/>
  <c r="D10" i="9"/>
  <c r="D9" i="9" s="1"/>
  <c r="G20" i="9"/>
  <c r="G19" i="9" s="1"/>
  <c r="G9" i="9" s="1"/>
  <c r="F60" i="8"/>
  <c r="E60" i="8"/>
  <c r="G60" i="8" s="1"/>
  <c r="G9" i="8"/>
  <c r="G47" i="8"/>
  <c r="G46" i="8" s="1"/>
  <c r="G53" i="6" l="1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F75" i="2" l="1"/>
  <c r="E75" i="2"/>
  <c r="F42" i="2"/>
  <c r="E42" i="2"/>
  <c r="F38" i="2"/>
  <c r="E38" i="2"/>
  <c r="F31" i="2"/>
  <c r="E31" i="2"/>
  <c r="F27" i="2"/>
  <c r="E27" i="2"/>
  <c r="F23" i="2"/>
  <c r="E23" i="2"/>
  <c r="A4" i="4" l="1"/>
  <c r="B6" i="3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A2" i="19"/>
  <c r="A2" i="16"/>
  <c r="C30" i="20" l="1"/>
  <c r="D30" i="20"/>
  <c r="E30" i="20"/>
  <c r="F30" i="20"/>
  <c r="B30" i="20"/>
  <c r="G30" i="20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37" i="9"/>
  <c r="D37" i="9"/>
  <c r="E37" i="9"/>
  <c r="F37" i="9"/>
  <c r="G37" i="9"/>
  <c r="B3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6" i="7"/>
  <c r="G139" i="7"/>
  <c r="G140" i="7"/>
  <c r="G141" i="7"/>
  <c r="G142" i="7"/>
  <c r="G143" i="7"/>
  <c r="G144" i="7"/>
  <c r="G145" i="7"/>
  <c r="G138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68" i="2"/>
  <c r="F63" i="2"/>
  <c r="E63" i="2"/>
  <c r="F57" i="2"/>
  <c r="E57" i="2"/>
  <c r="F19" i="2"/>
  <c r="F47" i="2" s="1"/>
  <c r="F59" i="2" s="1"/>
  <c r="E19" i="2"/>
  <c r="F9" i="2"/>
  <c r="E9" i="2"/>
  <c r="C60" i="2"/>
  <c r="B60" i="2"/>
  <c r="C41" i="2"/>
  <c r="B41" i="2"/>
  <c r="C38" i="2"/>
  <c r="E84" i="7" l="1"/>
  <c r="G28" i="7"/>
  <c r="C9" i="7"/>
  <c r="D41" i="6"/>
  <c r="E79" i="2"/>
  <c r="F79" i="2"/>
  <c r="F81" i="2" s="1"/>
  <c r="E47" i="2"/>
  <c r="E59" i="2" s="1"/>
  <c r="K20" i="4"/>
  <c r="E20" i="4"/>
  <c r="I20" i="4"/>
  <c r="C43" i="9"/>
  <c r="C77" i="9" s="1"/>
  <c r="B43" i="9"/>
  <c r="D43" i="9"/>
  <c r="E43" i="9"/>
  <c r="G43" i="9"/>
  <c r="G77" i="9" s="1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77" i="9" l="1"/>
  <c r="E159" i="7"/>
  <c r="F159" i="7"/>
  <c r="B159" i="7"/>
  <c r="C159" i="7"/>
  <c r="G9" i="7"/>
  <c r="B70" i="6"/>
  <c r="D70" i="6"/>
  <c r="E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<sst xmlns="http://schemas.openxmlformats.org/spreadsheetml/2006/main" count="1351" uniqueCount="898">
  <si>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</si>
  <si>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</si>
  <si>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</si>
  <si>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</si>
  <si>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</si>
  <si>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</si>
  <si>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</si>
  <si>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</si>
  <si>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</si>
  <si>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</si>
  <si>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</si>
  <si>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</si>
  <si>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</si>
  <si>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</si>
  <si>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</si>
  <si>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</si>
  <si>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</si>
  <si>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</si>
  <si>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</si>
  <si>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</si>
  <si>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</si>
  <si>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</si>
  <si>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</si>
  <si>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</si>
  <si>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</si>
  <si>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</si>
  <si>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</si>
  <si>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</si>
  <si>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</si>
  <si>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</si>
  <si>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</si>
  <si>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</si>
  <si>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</si>
  <si>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</si>
  <si>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</si>
  <si>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</si>
  <si>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</si>
  <si>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</si>
  <si>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</si>
  <si>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</si>
  <si>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</si>
  <si>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</si>
  <si>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</si>
  <si>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</si>
  <si>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</si>
  <si>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</si>
  <si>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</si>
  <si>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</si>
  <si>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</si>
  <si>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</si>
  <si>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</si>
  <si>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</si>
  <si>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</si>
  <si>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</si>
  <si>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</si>
  <si>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</si>
  <si>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</si>
  <si>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</si>
  <si>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</si>
  <si>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</si>
  <si>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</si>
  <si>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</si>
  <si>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</si>
  <si>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</si>
  <si>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</si>
  <si>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</si>
  <si>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</si>
  <si>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</si>
  <si>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</si>
  <si>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</si>
  <si>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</si>
  <si>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</si>
  <si>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</si>
  <si>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</si>
  <si>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</si>
  <si>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</si>
  <si>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</si>
  <si>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</si>
  <si>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</si>
  <si>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</si>
  <si>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</si>
  <si>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</si>
  <si>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</si>
  <si>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</si>
  <si>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</si>
  <si>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</si>
  <si>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</si>
  <si>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</si>
  <si>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</si>
  <si>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</si>
  <si>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</si>
  <si>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</si>
  <si>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</si>
  <si>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</si>
  <si>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</si>
  <si>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</si>
  <si>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</si>
  <si>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</si>
  <si>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</si>
  <si>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</si>
  <si>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</si>
  <si>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</si>
  <si>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</si>
  <si>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</si>
  <si>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</si>
  <si>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</si>
  <si>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</si>
  <si>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</si>
  <si>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</si>
  <si>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</si>
  <si>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</si>
  <si>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</si>
  <si>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</si>
  <si>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</si>
  <si>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</si>
  <si>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</si>
  <si>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</si>
  <si>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</si>
  <si>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</si>
  <si>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</si>
  <si>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</si>
  <si>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</si>
  <si>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</si>
  <si>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</si>
  <si>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</si>
  <si>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</si>
  <si>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</si>
  <si>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</si>
  <si>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</si>
  <si>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</si>
  <si>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</si>
  <si>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</si>
  <si>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</si>
  <si>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</si>
  <si>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</si>
  <si>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</si>
  <si>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</si>
  <si>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</si>
  <si>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</si>
  <si>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</si>
  <si>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</si>
  <si>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</si>
  <si>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</si>
  <si>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</si>
  <si>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</si>
  <si>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</si>
  <si>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</si>
  <si>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</si>
  <si>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</si>
  <si>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</si>
  <si>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</si>
  <si>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</si>
  <si>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</si>
  <si>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</si>
  <si>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</si>
  <si>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</si>
  <si>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</si>
  <si>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</si>
  <si>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</si>
  <si>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</si>
  <si>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</si>
  <si>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</si>
  <si>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</si>
  <si>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</si>
  <si>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</si>
  <si>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</si>
  <si>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</si>
  <si>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</si>
  <si>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</si>
  <si>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</si>
  <si>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</si>
  <si>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</si>
  <si>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</si>
  <si>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</si>
  <si>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</si>
  <si>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</si>
  <si>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</si>
  <si>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</si>
  <si>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</si>
  <si>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</si>
  <si>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</si>
  <si>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</si>
  <si>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</si>
  <si>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</si>
  <si>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</si>
  <si>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</si>
  <si>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</si>
  <si>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</si>
  <si>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</si>
  <si>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</si>
  <si>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</si>
  <si>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</si>
  <si>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</si>
  <si>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</si>
  <si>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</si>
  <si>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</si>
  <si>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</si>
  <si>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</si>
  <si>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</si>
  <si>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</si>
  <si>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</si>
  <si>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</si>
  <si>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</si>
  <si>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</si>
  <si>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</si>
  <si>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</si>
  <si>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</si>
  <si>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</si>
  <si>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</si>
  <si>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</si>
  <si>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</si>
  <si>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</si>
  <si>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</si>
  <si>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</si>
  <si>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</si>
  <si>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</si>
  <si>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</si>
  <si>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</si>
  <si>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</si>
  <si>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</si>
  <si>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</si>
  <si>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</si>
  <si>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</si>
  <si>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</si>
  <si>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</si>
  <si>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</si>
  <si>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</si>
  <si>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</si>
  <si>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</si>
  <si>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</si>
  <si>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</si>
  <si>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</si>
  <si>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</si>
  <si>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</si>
  <si>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</si>
  <si>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</si>
  <si>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</si>
  <si>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</si>
  <si>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</si>
  <si>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</si>
  <si>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</si>
  <si>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</si>
  <si>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</si>
  <si>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</si>
  <si>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</si>
  <si>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</si>
  <si>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</si>
  <si>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</si>
  <si>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</si>
  <si>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</si>
  <si>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</si>
  <si>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</si>
  <si>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</si>
  <si>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</si>
  <si>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</si>
  <si>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</si>
  <si>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</si>
  <si>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</si>
  <si>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</si>
  <si>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</si>
  <si>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</si>
  <si>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</si>
  <si>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</si>
  <si>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</si>
  <si>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</si>
  <si>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</si>
  <si>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</si>
  <si>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</si>
  <si>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</si>
  <si>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</si>
  <si>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</si>
  <si>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</si>
  <si>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</si>
  <si>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</si>
  <si>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</si>
  <si>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</si>
  <si>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</si>
  <si>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</si>
  <si>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</si>
  <si>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</si>
  <si>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</si>
  <si>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</si>
  <si>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</si>
  <si>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</si>
  <si>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</si>
  <si>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</si>
  <si>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</si>
  <si>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</si>
  <si>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</si>
  <si>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</si>
  <si>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</si>
  <si>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</si>
  <si>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</si>
  <si>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</si>
  <si>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</si>
  <si>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</si>
  <si>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</si>
  <si>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</si>
  <si>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</si>
  <si>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</si>
  <si>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</si>
  <si>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</si>
  <si>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</si>
  <si>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</si>
  <si>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</si>
  <si>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</si>
  <si>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</si>
  <si>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</si>
  <si>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</si>
  <si>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</si>
  <si>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</si>
  <si>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</si>
  <si>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</si>
  <si>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</si>
  <si>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</si>
  <si>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</si>
  <si>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</si>
  <si>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</si>
  <si>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</si>
  <si>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</si>
  <si>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</si>
  <si>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</si>
  <si>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</si>
  <si>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</si>
  <si>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</si>
  <si>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</si>
  <si>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</si>
  <si>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</si>
  <si>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</si>
  <si>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</si>
  <si>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</si>
  <si>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</si>
  <si>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</si>
  <si>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</si>
  <si>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</si>
  <si>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</si>
  <si>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</si>
  <si>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</si>
  <si>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</si>
  <si>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</si>
  <si>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</si>
  <si>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</si>
  <si>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</si>
  <si>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</si>
  <si>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</si>
  <si>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</si>
  <si>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</si>
  <si>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</si>
  <si>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</si>
  <si>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</si>
  <si>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</si>
  <si>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</si>
  <si>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</si>
  <si>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</si>
  <si>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</si>
  <si>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</si>
  <si>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</si>
  <si>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</si>
  <si>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</si>
  <si>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</si>
  <si>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</si>
  <si>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</si>
  <si>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</si>
  <si>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</si>
  <si>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</si>
  <si>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</si>
  <si>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</si>
  <si>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</si>
  <si>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</si>
  <si>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</si>
  <si>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</si>
  <si>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</si>
  <si>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</si>
  <si>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</si>
  <si>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</si>
  <si>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</si>
  <si>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</si>
  <si>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</si>
  <si>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</si>
  <si>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</si>
  <si>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</si>
  <si>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</si>
  <si>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</si>
  <si>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</si>
  <si>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</si>
  <si>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</si>
  <si>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</si>
  <si>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</si>
  <si>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</si>
  <si>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</si>
  <si>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</si>
  <si>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</si>
  <si>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</si>
  <si>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</si>
  <si>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</si>
  <si>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</si>
  <si>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</si>
  <si>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</si>
  <si>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</si>
  <si>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</si>
  <si>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</si>
  <si>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</si>
  <si>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</si>
  <si>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</si>
  <si>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</si>
  <si>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</si>
  <si>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</si>
  <si>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</si>
  <si>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</si>
  <si>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</si>
  <si>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</si>
  <si>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</si>
  <si>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</si>
  <si>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</si>
  <si>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</si>
  <si>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</si>
  <si>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</si>
  <si>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</si>
  <si>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</si>
  <si>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</si>
  <si>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</si>
  <si>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</si>
  <si>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</si>
  <si>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</si>
  <si>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</si>
  <si>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</si>
  <si>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</si>
  <si>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</si>
  <si>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</si>
  <si>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</si>
  <si>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</si>
  <si>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</si>
  <si>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</si>
  <si>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</si>
  <si>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</si>
  <si>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</si>
  <si>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</si>
  <si>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</si>
  <si>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</si>
  <si>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</si>
  <si>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</si>
  <si>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</si>
  <si>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</si>
  <si>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</si>
  <si>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</si>
  <si>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</si>
  <si>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</si>
  <si>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</si>
  <si>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</si>
  <si>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</si>
  <si>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</si>
  <si>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</si>
  <si>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</si>
  <si>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</si>
  <si>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</si>
  <si>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</si>
  <si>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</si>
  <si>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</si>
  <si>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</si>
  <si>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</si>
  <si>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</si>
  <si>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</si>
  <si>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</si>
  <si>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</si>
  <si>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</si>
  <si>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</si>
  <si>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</si>
  <si>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</si>
  <si>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</si>
  <si>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</si>
  <si>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</si>
  <si>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</si>
  <si>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</si>
  <si>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</si>
  <si>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</si>
  <si>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</si>
  <si>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</si>
  <si>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</si>
  <si>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</si>
  <si>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</si>
  <si>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</si>
  <si>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</si>
  <si>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</si>
  <si>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</si>
  <si>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</si>
  <si>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</si>
  <si>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</si>
  <si>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</si>
  <si>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</si>
  <si>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</si>
  <si>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</si>
  <si>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</si>
  <si>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</si>
  <si>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</si>
  <si>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</si>
  <si>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</si>
  <si>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</si>
  <si>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</si>
  <si>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</si>
  <si>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</si>
  <si>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</si>
  <si>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</si>
  <si>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</si>
  <si>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</si>
  <si>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</si>
  <si>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</si>
  <si>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</si>
  <si>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</si>
  <si>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</si>
  <si>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</si>
  <si>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</si>
  <si>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</si>
  <si>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</si>
  <si>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</si>
  <si>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</si>
  <si>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</si>
  <si>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</si>
  <si>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</si>
  <si>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</si>
  <si>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</si>
  <si>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</si>
  <si>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</si>
  <si>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</si>
  <si>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</si>
  <si>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</si>
  <si>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</si>
  <si>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</si>
  <si>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</si>
  <si>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</si>
  <si>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</si>
  <si>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</si>
  <si>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</si>
  <si>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</si>
  <si>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</si>
  <si>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</si>
  <si>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</si>
  <si>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</si>
  <si>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</si>
  <si>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</si>
  <si>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</si>
  <si>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</si>
  <si>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</si>
  <si>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</si>
  <si>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</si>
  <si>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</si>
  <si>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</si>
  <si>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</si>
  <si>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</si>
  <si>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</si>
  <si>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</si>
  <si>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</si>
  <si>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</si>
  <si>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</si>
  <si>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</si>
  <si>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</si>
  <si>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</si>
  <si>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</si>
  <si>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</si>
  <si>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</si>
  <si>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</si>
  <si>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</si>
  <si>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</si>
  <si>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</si>
  <si>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</si>
  <si>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</si>
  <si>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</si>
  <si>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</si>
  <si>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</si>
  <si>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</si>
  <si>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</si>
  <si>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5.1.2.9.2.9.1.0.0.0</t>
  </si>
  <si>
    <t>HERRAMIENTAS MENORES</t>
  </si>
  <si>
    <t>5.1.2.9.2.9.2.0.0.0</t>
  </si>
  <si>
    <t>REFACCIONES Y ACCESORIOS MENORES DE EDIFICIOS</t>
  </si>
  <si>
    <t>5.1.2.9.2.9.3.0.0.0</t>
  </si>
  <si>
    <t>REF Y ACC MENORES DE MOB Y EQ DE ADMON EDUC Y RECR</t>
  </si>
  <si>
    <t>5.1.2.9.2.9.4.0.0.0</t>
  </si>
  <si>
    <t>REF Y ACC MENRS DE MOB Y EQ DE COM Y TEC DE LA INF</t>
  </si>
  <si>
    <t>5.1.2.9.2.9.6.0.0.0</t>
  </si>
  <si>
    <t>REF Y ACCESORIOS MENORES DE EQUIPO DE TRANSPORTE</t>
  </si>
  <si>
    <t>5.1.2.9.2.9.8.0.0.0</t>
  </si>
  <si>
    <t>REF Y ACC MENORES DE MAQUINARIA Y OTROS EQUIPOS</t>
  </si>
  <si>
    <t>5.1.3</t>
  </si>
  <si>
    <t>5.1.3.1</t>
  </si>
  <si>
    <t>SERVICIOS BASICOS</t>
  </si>
  <si>
    <t>5.1.3.1.3.1.1.0.0.0</t>
  </si>
  <si>
    <t>ENERGIA ELECTRICA</t>
  </si>
  <si>
    <t>5.1.3.1.3.1.1.1.0.0</t>
  </si>
  <si>
    <t>ALUMBRADO PUBLICO</t>
  </si>
  <si>
    <t>5.1.3.1.3.1.2.0.0.0</t>
  </si>
  <si>
    <t>GAS</t>
  </si>
  <si>
    <t>5.1.3.1.3.1.3.0.0.0</t>
  </si>
  <si>
    <t>AGUA</t>
  </si>
  <si>
    <t>5.1.3.1.3.1.4.0.0.0</t>
  </si>
  <si>
    <t>TELEFONIA TRADICIONAL</t>
  </si>
  <si>
    <t>5.1.3.1.3.1.5.0.0.0</t>
  </si>
  <si>
    <t>TELEFONIA CELULAR</t>
  </si>
  <si>
    <t>5.1.3.1.3.1.6.0.0.0</t>
  </si>
  <si>
    <t>SERVICIOS DE TELECOMUNICACIONES Y SATELITES</t>
  </si>
  <si>
    <t>5.1.3.1.3.1.7.0.0.0</t>
  </si>
  <si>
    <t>SERV DE ACCESO DE INTERNET, REDES Y PROCES DE INFO</t>
  </si>
  <si>
    <t>5.1.3.1.3.1.8.0.0.0</t>
  </si>
  <si>
    <t>SERVICIOS POSTALES Y TELEGRAFICOS</t>
  </si>
  <si>
    <t>5.1.3.2</t>
  </si>
  <si>
    <t>SERVICIOS DE ARRENDAMIENTO</t>
  </si>
  <si>
    <t>5.1.3.3.3.3.1.2.0.0</t>
  </si>
  <si>
    <t>SERVICIOS LEGALES</t>
  </si>
  <si>
    <t>5.1.3.3.3.3.2.0.0.0</t>
  </si>
  <si>
    <t>SERV DE DISEÑO, ARQ, ING Y ACTIVIDADS RELACIONADA</t>
  </si>
  <si>
    <t>5.1.3.3.3.3.9.0.0.0</t>
  </si>
  <si>
    <t>SERVICIOS PROFESIONALES, CIENTIF Y TECN INTEGRALES</t>
  </si>
  <si>
    <t>5.1.3.3.3.3.9.2.0.0</t>
  </si>
  <si>
    <t>SERV PROFESIONALES CIENTÍFICOS Y TEC INTEGRALES</t>
  </si>
  <si>
    <t>5.1.3.4</t>
  </si>
  <si>
    <t>SERVICIOS FINANCIEROS, BANCARIOS Y COMERCIALES</t>
  </si>
  <si>
    <t>5.1.3.4.3.4.1.0.0.0</t>
  </si>
  <si>
    <t>SERVICIOS FINANCIEROS Y BANCARIOS</t>
  </si>
  <si>
    <t>5.1.3.4.3.4.3.0.0.0</t>
  </si>
  <si>
    <t>SERV DE RECAUDACION, TRASLADO Y CUSTODIA DE VALORS</t>
  </si>
  <si>
    <t>5.1.3.4.3.4.5.0.0.0</t>
  </si>
  <si>
    <t>SEGURO DE BIENES PATRIMONIALES</t>
  </si>
  <si>
    <t>5.1.3.5</t>
  </si>
  <si>
    <t>SERVICIOS DE INSTALACION, REPARACION, MANTENIMIENT</t>
  </si>
  <si>
    <t>5.1.3.5.3.5.1.1.0.0</t>
  </si>
  <si>
    <t>ADAPTACION DE INMUEBLES</t>
  </si>
  <si>
    <t>5.1.3.5.3.5.1.2.0.0</t>
  </si>
  <si>
    <t>CONSERVACION Y MANTENIMIENTO DE INMUEBLES</t>
  </si>
  <si>
    <t>5.1.3.5.3.5.2.0.0.0</t>
  </si>
  <si>
    <t>INST REPAR Y MANT DE MOB Y EQ DE ADMIN EDUC Y RECR</t>
  </si>
  <si>
    <t>5.1.3.5.3.5.3.0.0.0</t>
  </si>
  <si>
    <t>INST REPAR Y MANT DE MOB Y EQ DE COM Y TEC DE LA I</t>
  </si>
  <si>
    <t>5.1.3.5.3.5.5.0.0.0</t>
  </si>
  <si>
    <t>REPARACION Y MANTENIMIENTO DE EQUIPO DE TRANSPORTE</t>
  </si>
  <si>
    <t>5.1.3.5.3.5.6.0.0.0</t>
  </si>
  <si>
    <t>REPARACION Y MANT DE EQUIPO DE DEFENSA Y SEGURIDAD</t>
  </si>
  <si>
    <t>5.1.3.5.3.5.7.0.0.0</t>
  </si>
  <si>
    <t>INST, REPAR Y MANT DE MAQ, OTROS EQS Y HERRAMIENTA</t>
  </si>
  <si>
    <t>5.1.3.5.3.5.9.0.0.0</t>
  </si>
  <si>
    <t>SERVICIOS DE JARDINERIA Y FUMIGACION</t>
  </si>
  <si>
    <t>5.1.3.6</t>
  </si>
  <si>
    <t>SERVICIOS DE COMUNICACION SOCIAL Y PUBLICIDAD</t>
  </si>
  <si>
    <t>5.1.3.6.3.6.1.1.0.0</t>
  </si>
  <si>
    <t>IMPRESION Y ELABORAC PUBLIC OFIC Y DE INFORMACI</t>
  </si>
  <si>
    <t>5.1.3.6.3.6.1.2.0.0</t>
  </si>
  <si>
    <t>DIFUSION POR RADIO Y TELEVISION ACTIVI GUBERNAME</t>
  </si>
  <si>
    <t>5.1.3.6.3.6.2.0.0.0</t>
  </si>
  <si>
    <t>DIFUS P RAD TV Y OTR MED D MSN COMER P PRO VTA B S</t>
  </si>
  <si>
    <t>5.1.3.7</t>
  </si>
  <si>
    <t>SERVICIOS DE TRASLADO Y VIATICOS</t>
  </si>
  <si>
    <t>5.1.3.7.3.7.5.0.0.0</t>
  </si>
  <si>
    <t>VIATICOS EN EL PAIS</t>
  </si>
  <si>
    <t>5.1.3.8</t>
  </si>
  <si>
    <t>SERVICIOS OFICIALES</t>
  </si>
  <si>
    <t>5.1.3.8.3.8.1.0.0.0</t>
  </si>
  <si>
    <t>GASTOS DE CEREMONIAL</t>
  </si>
  <si>
    <t>5.1.3.8.3.8.2.0.0.0</t>
  </si>
  <si>
    <t>GASTOS DE ORDEN SOCIAL Y CULTURAL</t>
  </si>
  <si>
    <t>5.1.3.8.3.8.5.0.0.0</t>
  </si>
  <si>
    <t>GASTOS DE REPRESENTACION</t>
  </si>
  <si>
    <t>5.1.3.9</t>
  </si>
  <si>
    <t>OTROS SERVICIOS GENERALES</t>
  </si>
  <si>
    <t>5.1.3.9.3.9.2.0.0.0</t>
  </si>
  <si>
    <t>IMPUESTOS Y DERECHOS</t>
  </si>
  <si>
    <t>5.1.3.9.3.9.4.0.0.0</t>
  </si>
  <si>
    <t>SENTENCIAS Y RESOLUCIONES JUDICIALES POR AUTORIDAD</t>
  </si>
  <si>
    <t>5.1.3.9.3.9.5.0.0.0</t>
  </si>
  <si>
    <t>PENAS, MULTAS, ACCESORIOS Y ACTUALIZACIONES</t>
  </si>
  <si>
    <t>5.1.3.9.3.9.6.0.0.0</t>
  </si>
  <si>
    <t>OTROS GASTOS POR RESPONSABILIDADES</t>
  </si>
  <si>
    <t>5.1.3.9.3.9.8.0.0.0</t>
  </si>
  <si>
    <t>IMP SOBRE NOMI Y OTRS QUE SE DERIV D UNA RELAC LAB</t>
  </si>
  <si>
    <t>TRANSFERENCIAS, ASIGNACIONES, SUBSIDIOS Y OTRAS AY</t>
  </si>
  <si>
    <t>5.2.1</t>
  </si>
  <si>
    <t>TRANSFERENCIAS INTERNAS Y ASIGNACIONES AL SECTOR P</t>
  </si>
  <si>
    <t>5.2.1.2</t>
  </si>
  <si>
    <t>TRANSFERENCIAS INTERNAS AL SECTOR PUBLICO</t>
  </si>
  <si>
    <t>5.2.1.2.4.1.5.0.0.0</t>
  </si>
  <si>
    <t>TRANSFERENCIAS ASIGNACIONES</t>
  </si>
  <si>
    <t>5.2.4</t>
  </si>
  <si>
    <t>AYUDAS SOCIALES</t>
  </si>
  <si>
    <t>5.2.4.1</t>
  </si>
  <si>
    <t>AYUDAS SOCIALES A PERSONAS</t>
  </si>
  <si>
    <t>5.2.4.1.4.4.1.0.0.0</t>
  </si>
  <si>
    <t>5.2.4.1.4.4.1.1.0.0</t>
  </si>
  <si>
    <t>FUNERALES Y PAGOS DE DEFUNCION</t>
  </si>
  <si>
    <t>5.2.4.2</t>
  </si>
  <si>
    <t>BECAS</t>
  </si>
  <si>
    <t>5.2.4.2.4.4.2.0.0.0</t>
  </si>
  <si>
    <t>BECAS Y OTRAS AYUDAS PARA PROGRAMAS D CAPACITACION</t>
  </si>
  <si>
    <t>5.2.4.2.4.4.2.1.0.0</t>
  </si>
  <si>
    <t>BECAS UTILES ESCOLARES</t>
  </si>
  <si>
    <t>5.2.4.3</t>
  </si>
  <si>
    <t>AYUDAS SOCIALES A INSTITUCIONES</t>
  </si>
  <si>
    <t>5.2.4.3.4.4.3.0.0.0</t>
  </si>
  <si>
    <t>AYUDAS SOCIALES A INSTITUCIONES DE ENSEÑANZA</t>
  </si>
  <si>
    <t>5.2.4.3.4.4.5.0.0.0</t>
  </si>
  <si>
    <t>AYUDAS SOCIALES A INSTITUCIONES SIN FINES DE LUCRO</t>
  </si>
  <si>
    <t>5.2.4.4</t>
  </si>
  <si>
    <t>AYUDAS SOCIALES POR DESASTRES NATURALES Y OTROS SI</t>
  </si>
  <si>
    <t>5.2.4.4.4.4.8.0.0.0</t>
  </si>
  <si>
    <t>AYUDAS POR DESASTRES NATURALES Y OTROS SINIESTROS</t>
  </si>
  <si>
    <t>5.2.5</t>
  </si>
  <si>
    <t>PENSIONES Y JUBILACIONES</t>
  </si>
  <si>
    <t>5.2.5.2</t>
  </si>
  <si>
    <t>JUBILACIONES</t>
  </si>
  <si>
    <t>5.2.5.2.4.5.2.0.0.0</t>
  </si>
  <si>
    <t>PARTICIPACIONES Y APORTACIONES</t>
  </si>
  <si>
    <t>5.3.3</t>
  </si>
  <si>
    <t>CONVENIOS</t>
  </si>
  <si>
    <t>5.3.3.2</t>
  </si>
  <si>
    <t>CONVENIOS DE DESCENTRALIZACION Y OTROS</t>
  </si>
  <si>
    <t>5.3.3.2.8.5.3.0.0.0</t>
  </si>
  <si>
    <t>OTROS CONVENIOS</t>
  </si>
  <si>
    <t>OTROS GASTOS Y PERDIDAS EXTRAORDINARIAS</t>
  </si>
  <si>
    <t>5.5.1</t>
  </si>
  <si>
    <t>ESTIMACIONES, DEPRECIACIONES, DETERIOROS, OBSOLESC</t>
  </si>
  <si>
    <t>5.5.1.3</t>
  </si>
  <si>
    <t>DEPRECIACION DE BIENES INMUEBLES</t>
  </si>
  <si>
    <t>5.5.1.3.5.8.3.0.0.0</t>
  </si>
  <si>
    <t>DEP DE BIENES INMUEBLES EDIFICIOS NO RESIDENCIALES</t>
  </si>
  <si>
    <t>5.5.1.5</t>
  </si>
  <si>
    <t>DEPRECIACION DE BIENES MUEBLES</t>
  </si>
  <si>
    <t>5.5.1.5.5.1.1.0.0.0</t>
  </si>
  <si>
    <t>DEP MUEBLES DE OFICINA Y ESTANTERIA</t>
  </si>
  <si>
    <t>5.5.1.5.5.1.2.0.0.0</t>
  </si>
  <si>
    <t>DEP MUEBLES EXCEPTO OFICINA Y ESTANTERIA</t>
  </si>
  <si>
    <t>5.5.1.5.5.1.5.0.0.0</t>
  </si>
  <si>
    <t>DEP EQ COMPUTO Y TECNOLOGIAS DE LA INFORMACION</t>
  </si>
  <si>
    <t>5.5.1.5.5.1.9.0.0.0</t>
  </si>
  <si>
    <t>DEP OTROS MOBILIARIOS Y EQUIPOS DE ADMINISTRACION</t>
  </si>
  <si>
    <t>5.5.1.5.5.2.1.0.0.0</t>
  </si>
  <si>
    <t>DEP EQUIPOS Y APARATOS AUDIOVISUALES</t>
  </si>
  <si>
    <t>5.5.1.5.5.2.2.0.0.0</t>
  </si>
  <si>
    <t>DEP APARATOS DEPORTIVOS</t>
  </si>
  <si>
    <t>5.5.1.5.5.2.3.0.0.0</t>
  </si>
  <si>
    <t>DEP CAMARAS FOTOGRAFICAS Y VIDEOS</t>
  </si>
  <si>
    <t>5.5.1.5.5.2.9.0.0.0</t>
  </si>
  <si>
    <t>DEP OTRO MOBILIARIO Y EQU EDUCACIONAL Y RECREATIVO</t>
  </si>
  <si>
    <t>5.5.1.5.5.3.1.0.0.0</t>
  </si>
  <si>
    <t>DEP EQUIPO MEDICO Y DE LABORATORIO</t>
  </si>
  <si>
    <t>5.5.1.5.5.4.1.0.0.0</t>
  </si>
  <si>
    <t>DEP VEHICULOS Y EQUIPO TERRESTRE</t>
  </si>
  <si>
    <t>5.5.1.5.5.4.2.0.0.0</t>
  </si>
  <si>
    <t>DEP CARROCERIAS Y REMOLQUES</t>
  </si>
  <si>
    <t>DEP EQUIPO AEROESPACIAL</t>
  </si>
  <si>
    <t>5.5.1.5.5.4.9.0.0.0</t>
  </si>
  <si>
    <t>DEP OTROS EQUIPOS DE TRANSPORTE</t>
  </si>
  <si>
    <t>5.5.1.5.5.5.1.0.0.0</t>
  </si>
  <si>
    <t>DEP EQUIPO DEFENSA Y SEGURIDAD</t>
  </si>
  <si>
    <t>DEP MAQUINARIA Y EQUIPO INDUSTRIAL</t>
  </si>
  <si>
    <t>5.5.1.5.5.6.3.0.0.0</t>
  </si>
  <si>
    <t>DEP MAQUINARIA Y EQUIPO DE CONSTRUCCION</t>
  </si>
  <si>
    <t>5.5.1.5.5.6.4.0.0.0</t>
  </si>
  <si>
    <t>DEP SISTEMAS DE AIRE ACOND, CALEFAC Y REFRIG</t>
  </si>
  <si>
    <t>5.5.1.5.5.6.5.0.0.0</t>
  </si>
  <si>
    <t>DEP EQUIPO DE COMUNICACION Y TELECOMINICACION</t>
  </si>
  <si>
    <t>5.5.1.5.5.6.6.0.0.0</t>
  </si>
  <si>
    <t>DEP EQUIPO DE GEN ELECTRICA, APARATOS Y ACCES ELEC</t>
  </si>
  <si>
    <t>5.5.1.5.5.6.7.0.0.0</t>
  </si>
  <si>
    <t>DEP HERRAMIENTAS Y MAQUINAS-HERRAMIENTAS</t>
  </si>
  <si>
    <t>5.5.1.5.5.6.9.0.0.0</t>
  </si>
  <si>
    <t>DEP OTROS EQUIPOS</t>
  </si>
  <si>
    <t>5.5.1.7</t>
  </si>
  <si>
    <t>AMORTIZACION DE ACTIVOS INTANGIBLES</t>
  </si>
  <si>
    <t>5.5.1.7.5.9.1.0.0.0</t>
  </si>
  <si>
    <t>AMORTIZACION DE SOFTWARE</t>
  </si>
  <si>
    <t>5.5.1.7.5.9.7.0.0.0</t>
  </si>
  <si>
    <t>AMORT LICENCIAS INFORMATICAS E INTELECTUALES</t>
  </si>
  <si>
    <t>INVERSION PUBLICA</t>
  </si>
  <si>
    <t>5.6.1</t>
  </si>
  <si>
    <t>INVERSION PUBLICA NO CAPITALIZABLE</t>
  </si>
  <si>
    <t>5.6.1.1</t>
  </si>
  <si>
    <t>CONSTRUCCION EN BIENES NO CAPITALIZABLE</t>
  </si>
  <si>
    <t>5.6.1.1.0.0.0.0.0.1</t>
  </si>
  <si>
    <t>CUENTAS DE ORDEN CONTABLES</t>
  </si>
  <si>
    <t>BIENES EN CONCESIONADOS O EN COMODATO</t>
  </si>
  <si>
    <t>7.6.3</t>
  </si>
  <si>
    <t>BIENES BAJO CONTRATO EN COMODATO</t>
  </si>
  <si>
    <t>7.6.3.0</t>
  </si>
  <si>
    <t>7.6.3.0.0.0.0.0.0.1</t>
  </si>
  <si>
    <t>BIENES BAJO CONTRATO EN COMODATO</t>
  </si>
  <si>
    <t>7.6.4</t>
  </si>
  <si>
    <t>CONTRATO DE COMODATO POR BIENES</t>
  </si>
  <si>
    <t>7.6.4.0</t>
  </si>
  <si>
    <t>7.6.4.0.0.0.0.0.0.1</t>
  </si>
  <si>
    <t>CONTRATO DE COMODATO POR BIENES</t>
  </si>
  <si>
    <t>CUENTAS DE ORDEN PRESUPUESTARIAS</t>
  </si>
  <si>
    <t>LEY DE INGRESOS</t>
  </si>
  <si>
    <t>8.1.1</t>
  </si>
  <si>
    <t>LEY DE INGRESOS ESTIMADA</t>
  </si>
  <si>
    <t>8.1.1.0</t>
  </si>
  <si>
    <t>8.1.1.0.0.0.0.0.0.1</t>
  </si>
  <si>
    <t>8.1.2</t>
  </si>
  <si>
    <t>LEY DE INGRESOS POR EJECUTAR</t>
  </si>
  <si>
    <t>8.1.2.0</t>
  </si>
  <si>
    <t>8.1.2.0.0.0.0.0.0.1</t>
  </si>
  <si>
    <t>8.1.3</t>
  </si>
  <si>
    <t>MODIFICACIONES A LA LEY DE INGRESOS ESTIMADA</t>
  </si>
  <si>
    <t>8.1.3.0</t>
  </si>
  <si>
    <t>8.1.3.0.0.0.0.0.0.1</t>
  </si>
  <si>
    <t>MOD LEY INGRESO ESTIMADO SUPLEMENTO</t>
  </si>
  <si>
    <t>8.1.3.0.0.0.0.0.0.2</t>
  </si>
  <si>
    <t>MOD LEY INGRESO ESTIMADO DEVOLUCION</t>
  </si>
  <si>
    <t>al 31 de Diciembre de 2024 y al 31 de Diciembre de 2025</t>
  </si>
  <si>
    <t>31 de 
diciembre de 
2024</t>
  </si>
  <si>
    <t>MOD LEY INGRESO ESTIMADO TRASPASOS</t>
  </si>
  <si>
    <t>8.1.4</t>
  </si>
  <si>
    <t>LEY DE INGRESOS DEVENGADA</t>
  </si>
  <si>
    <t>8.1.4.0</t>
  </si>
  <si>
    <t>8.1.4.0.0.0.0.0.0.1</t>
  </si>
  <si>
    <t>8.1.5</t>
  </si>
  <si>
    <t>LEY DE INGRESOS RECAUDADA</t>
  </si>
  <si>
    <t>8.1.5.0</t>
  </si>
  <si>
    <t>8.1.5.0.0.0.0.0.0.1</t>
  </si>
  <si>
    <t>PRESUPUESTO DE EGRESOS</t>
  </si>
  <si>
    <t>8.2.1</t>
  </si>
  <si>
    <t>PRESUPUESTO DE EGRESOS APROBADO</t>
  </si>
  <si>
    <t>8.2.1.0</t>
  </si>
  <si>
    <t>8.2.1.0.0.0.0.0.0.1</t>
  </si>
  <si>
    <t>8.2.2</t>
  </si>
  <si>
    <t>PRESUPUESTO DE EGRESOS POR EJERCER</t>
  </si>
  <si>
    <t>8.2.2.0</t>
  </si>
  <si>
    <t>8.2.2.0.0.0.0.0.0.1</t>
  </si>
  <si>
    <t>8.2.3</t>
  </si>
  <si>
    <t>MODIFICACIONES AL PRESUPUESTO DE EGRESOS APROBADO</t>
  </si>
  <si>
    <t>8.2.3.0</t>
  </si>
  <si>
    <t>8.2.3.0.0.0.0.0.0.1</t>
  </si>
  <si>
    <t>MOD PTTO EGRESO APROBADO SUPLEMENTO</t>
  </si>
  <si>
    <t>8.2.3.0.0.0.0.0.0.2</t>
  </si>
  <si>
    <t>MOD PTTO EGRESO APROBADO DEVOLUCION</t>
  </si>
  <si>
    <t>8.2.3.0.0.0.0.0.0.3</t>
  </si>
  <si>
    <t>MOD PTTO EGRESO APROBADO TRASPASOS</t>
  </si>
  <si>
    <t>PRESUPUESTO DE EGRESOS COMPROMETIDO</t>
  </si>
  <si>
    <t>8.2.4.0</t>
  </si>
  <si>
    <t>8.2.4.0.0.0.0.0.0.1</t>
  </si>
  <si>
    <t>PTTO EGRESOS COMPROMETIDO</t>
  </si>
  <si>
    <t>8.2.5</t>
  </si>
  <si>
    <t>PTTO EGRESOS DEVENGADO</t>
  </si>
  <si>
    <t>8.2.5.0</t>
  </si>
  <si>
    <t>8.2.5.0.0.0.0.0.0.1</t>
  </si>
  <si>
    <t>8.2.6</t>
  </si>
  <si>
    <t>PRESUPUESTO DE EGRESOS EJERCIDO</t>
  </si>
  <si>
    <t>8.2.6.0</t>
  </si>
  <si>
    <t>8.2.6.0.0.0.0.0.0.1</t>
  </si>
  <si>
    <t>8.2.7</t>
  </si>
  <si>
    <t>PRESUPUESTO DE EGRESOS PAGADO</t>
  </si>
  <si>
    <t>8.2.7.0</t>
  </si>
  <si>
    <t>8.2.7.0.0.0.0.0.0.1</t>
  </si>
  <si>
    <t>CUENTAS DE CIERRE PRESUPUESTARIO</t>
  </si>
  <si>
    <t>SUPERAVIT FINANCIERO</t>
  </si>
  <si>
    <t>9.1.0</t>
  </si>
  <si>
    <t>9.1.0.0</t>
  </si>
  <si>
    <t>9.1.0.0.0.0.0.0.0.1</t>
  </si>
  <si>
    <t>ADEUDOS DE EJERCICIOS FISCALES ANTERIORES</t>
  </si>
  <si>
    <t>9.3.0</t>
  </si>
  <si>
    <t>9.3.0.0</t>
  </si>
  <si>
    <t>9.3.0.0.0.0.0.0.0.1</t>
  </si>
  <si>
    <t>Del 01 de Enero al 31 de Diciembre de 2025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</si>
  <si>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</si>
  <si>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</si>
  <si>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</si>
  <si>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</si>
  <si>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</si>
  <si>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</si>
  <si>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</si>
  <si>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</si>
  <si>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</si>
  <si>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</si>
  <si>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</si>
  <si>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</si>
  <si>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</si>
  <si>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</si>
  <si>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</si>
  <si>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</si>
  <si>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</si>
  <si>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</si>
  <si>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</si>
  <si>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</si>
  <si>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</si>
  <si>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</si>
  <si>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</si>
  <si>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</si>
  <si>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</si>
  <si>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</si>
  <si>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</si>
  <si>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</si>
  <si>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</si>
  <si>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</si>
  <si>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</si>
  <si>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31111M410320000 COORDINACION MUNICIPAL DE FOMENTO AL COM</t>
  </si>
  <si>
    <t>31111M410900200 SISTEMA PARA EL DESARR INT DE LA FAMILIA</t>
  </si>
  <si>
    <t>31111M410900300 COMISION MPAL DEL DEP Y AP A LA JUVENTUD</t>
  </si>
  <si>
    <t>31111M410900400 CASA DE LA CULTURA URIANGATO</t>
  </si>
  <si>
    <t>MUNICIPIO DE URIANGATO GTO.</t>
  </si>
  <si>
    <t>PRESTACION LABORAL</t>
  </si>
  <si>
    <t>BENEFICIO DEFINIDO</t>
  </si>
  <si>
    <t>JR VALUACIONES ACTUARIALES, SC.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</si>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</sst>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dd/mm/yyyy;@"/>
    <numFmt numFmtId="165" formatCode="_-* #,##0_-;\-* #,##0_-;_-* &quot;-&quot;??_-;_-@_-"/>
    <numFmt numFmtId="166" formatCode="#,##0_ ;\-#,##0\ 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0" applyNumberFormat="1" applyFont="1" applyBorder="1" applyAlignment="1" applyProtection="1">
      <alignment vertical="center"/>
      <protection locked="0"/>
    </xf>
    <xf numFmtId="165" fontId="0" fillId="0" borderId="15" xfId="0" applyNumberFormat="1" applyBorder="1" applyAlignment="1">
      <alignment vertical="center"/>
    </xf>
    <xf numFmtId="165" fontId="0" fillId="0" borderId="0" xfId="0" applyNumberFormat="1"/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0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NumberFormat="1" applyBorder="1" applyAlignment="1" applyProtection="1">
      <alignment vertical="center"/>
      <protection locked="0"/>
    </xf>
    <xf numFmtId="0" fontId="2" fillId="0" borderId="14" xfId="0" applyNumberFormat="1" applyFont="1" applyBorder="1" applyAlignment="1" applyProtection="1">
      <alignment vertical="center"/>
      <protection locked="0"/>
    </xf>
    <xf numFmtId="166" fontId="2" fillId="0" borderId="14" xfId="1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 wrapText="1"/>
    </xf>
    <xf numFmtId="3" fontId="0" fillId="0" borderId="14" xfId="0" applyNumberFormat="1" applyBorder="1"/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3" fontId="0" fillId="2" borderId="16" xfId="0" applyNumberFormat="1" applyFill="1" applyBorder="1"/>
    <xf numFmtId="3" fontId="0" fillId="2" borderId="16" xfId="0" applyNumberFormat="1" applyFill="1" applyBorder="1" applyAlignment="1">
      <alignment vertical="center"/>
    </xf>
    <xf numFmtId="3" fontId="1" fillId="0" borderId="14" xfId="1" applyNumberFormat="1" applyFont="1" applyFill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7" fillId="2" borderId="16" xfId="0" applyNumberFormat="1" applyFont="1" applyFill="1" applyBorder="1"/>
    <xf numFmtId="3" fontId="8" fillId="2" borderId="16" xfId="0" applyNumberFormat="1" applyFont="1" applyFill="1" applyBorder="1"/>
    <xf numFmtId="3" fontId="2" fillId="0" borderId="14" xfId="0" applyNumberFormat="1" applyFont="1" applyBorder="1"/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3" fontId="0" fillId="0" borderId="14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1" fillId="3" borderId="14" xfId="1" applyNumberFormat="1" applyFont="1" applyFill="1" applyBorder="1" applyAlignment="1" applyProtection="1">
      <alignment vertical="center"/>
      <protection locked="0"/>
    </xf>
    <xf numFmtId="3" fontId="0" fillId="3" borderId="14" xfId="1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166" fontId="2" fillId="0" borderId="13" xfId="1" applyNumberFormat="1" applyFont="1" applyFill="1" applyBorder="1" applyAlignment="1" applyProtection="1">
      <alignment vertical="center"/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>
      <alignment vertical="center"/>
    </xf>
    <xf numFmtId="166" fontId="2" fillId="0" borderId="14" xfId="1" applyNumberFormat="1" applyFont="1" applyFill="1" applyBorder="1" applyAlignment="1" applyProtection="1">
      <alignment vertical="center"/>
      <protection locked="0"/>
    </xf>
    <xf numFmtId="167" fontId="0" fillId="0" borderId="15" xfId="1" applyNumberFormat="1" applyFont="1" applyBorder="1" applyAlignment="1">
      <alignment vertical="center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2" fillId="0" borderId="6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 wrapText="1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1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1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3" fontId="0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Font="1" applyBorder="1" applyAlignment="1">
      <alignment vertical="center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3" fontId="10" fillId="0" borderId="18" xfId="0" applyNumberFormat="1" applyFont="1" applyFill="1" applyBorder="1" applyAlignment="1" applyProtection="1">
      <protection locked="0"/>
    </xf>
    <xf numFmtId="3" fontId="21" fillId="0" borderId="18" xfId="0" applyNumberFormat="1" applyFont="1" applyFill="1" applyBorder="1" applyAlignment="1" applyProtection="1">
      <alignment vertical="center"/>
    </xf>
    <xf numFmtId="3" fontId="21" fillId="0" borderId="19" xfId="0" applyNumberFormat="1" applyFont="1" applyFill="1" applyBorder="1" applyAlignment="1" applyProtection="1">
      <alignment vertical="center"/>
    </xf>
    <xf numFmtId="43" fontId="0" fillId="0" borderId="14" xfId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8"/>
  <sheetViews>
    <sheetView showGridLines="0" topLeftCell="A34" zoomScale="75" zoomScaleNormal="75" workbookViewId="0">
      <selection activeCell="A71" sqref="A71:A72"/>
    </sheetView>
  </sheetViews>
  <sheetFormatPr baseColWidth="10" defaultColWidth="11" defaultRowHeight="15" x14ac:dyDescent="0.25"/>
  <cols>
    <col min="1" max="1" width="96.42578125" customWidth="1"/>
    <col min="2" max="2" width="16.28515625" style="148" customWidth="1"/>
    <col min="3" max="3" width="16.85546875" style="148" customWidth="1"/>
    <col min="4" max="4" width="98.7109375" bestFit="1" customWidth="1"/>
    <col min="5" max="6" width="15.5703125" style="148" customWidth="1"/>
  </cols>
  <sheetData>
    <row r="1" spans="1:6" ht="40.9" customHeight="1" x14ac:dyDescent="0.25">
      <c r="A1" s="216" t="s">
        <v>0</v>
      </c>
      <c r="B1" s="217"/>
      <c r="C1" s="217"/>
      <c r="D1" s="217"/>
      <c r="E1" s="217"/>
      <c r="F1" s="218"/>
    </row>
    <row r="2" spans="1:6" ht="15" customHeight="1" x14ac:dyDescent="0.25">
      <c r="A2" s="219" t="s">
        <v>893</v>
      </c>
      <c r="B2" s="220"/>
      <c r="C2" s="220"/>
      <c r="D2" s="220"/>
      <c r="E2" s="220"/>
      <c r="F2" s="221"/>
    </row>
    <row r="3" spans="1:6" ht="15" customHeight="1" x14ac:dyDescent="0.25">
      <c r="A3" s="222" t="s">
        <v>1</v>
      </c>
      <c r="B3" s="223"/>
      <c r="C3" s="223"/>
      <c r="D3" s="223"/>
      <c r="E3" s="223"/>
      <c r="F3" s="224"/>
    </row>
    <row r="4" spans="1:6" ht="12.95" customHeight="1" x14ac:dyDescent="0.25">
      <c r="A4" s="222" t="s">
        <v>803</v>
      </c>
      <c r="B4" s="223"/>
      <c r="C4" s="223"/>
      <c r="D4" s="223"/>
      <c r="E4" s="223"/>
      <c r="F4" s="224"/>
    </row>
    <row r="5" spans="1:6" ht="12.95" customHeight="1" x14ac:dyDescent="0.25">
      <c r="A5" s="225" t="s">
        <v>2</v>
      </c>
      <c r="B5" s="226"/>
      <c r="C5" s="226"/>
      <c r="D5" s="226"/>
      <c r="E5" s="226"/>
      <c r="F5" s="227"/>
    </row>
    <row r="6" spans="1:6" ht="41.45" customHeight="1" x14ac:dyDescent="0.25">
      <c r="A6" s="32" t="s">
        <v>3</v>
      </c>
      <c r="B6" s="140">
        <v>2025</v>
      </c>
      <c r="C6" s="141" t="s">
        <v>804</v>
      </c>
      <c r="D6" s="33" t="s">
        <v>4</v>
      </c>
      <c r="E6" s="140">
        <f>B6</f>
        <v>2025</v>
      </c>
      <c r="F6" s="141" t="str">
        <f>C6</f>
        <v>31 de 
diciembre de 
2024</v>
      </c>
    </row>
    <row r="7" spans="1:6" ht="12.95" customHeight="1" x14ac:dyDescent="0.25">
      <c r="A7" s="34" t="s">
        <v>5</v>
      </c>
      <c r="B7" s="142"/>
      <c r="C7" s="142"/>
      <c r="D7" s="34" t="s">
        <v>6</v>
      </c>
      <c r="E7" s="142"/>
      <c r="F7" s="142"/>
    </row>
    <row r="8" spans="1:6" x14ac:dyDescent="0.25">
      <c r="A8" s="2" t="s">
        <v>7</v>
      </c>
      <c r="B8" s="143"/>
      <c r="C8" s="143"/>
      <c r="D8" s="2" t="s">
        <v>8</v>
      </c>
      <c r="E8" s="143"/>
      <c r="F8" s="143"/>
    </row>
    <row r="9" spans="1:6" x14ac:dyDescent="0.25">
      <c r="A9" s="36" t="s">
        <v>9</v>
      </c>
      <c r="B9" s="144">
        <f>SUM(B10:B16)</f>
        <v>63443712.939999998</v>
      </c>
      <c r="C9" s="144">
        <f>SUM(C10:C16)</f>
        <v>42318099.079999998</v>
      </c>
      <c r="D9" s="36" t="s">
        <v>10</v>
      </c>
      <c r="E9" s="144">
        <f>SUM(E10:E18)</f>
        <v>17933102.400000002</v>
      </c>
      <c r="F9" s="144">
        <f>SUM(F10:F18)</f>
        <v>11954349.479999999</v>
      </c>
    </row>
    <row r="10" spans="1:6" x14ac:dyDescent="0.25">
      <c r="A10" s="37" t="s">
        <v>11</v>
      </c>
      <c r="B10" s="151">
        <v>0</v>
      </c>
      <c r="C10" s="151">
        <v>0</v>
      </c>
      <c r="D10" s="37" t="s">
        <v>12</v>
      </c>
      <c r="E10" s="145">
        <v>-69263.520000000004</v>
      </c>
      <c r="F10" s="145">
        <v>110.18</v>
      </c>
    </row>
    <row r="11" spans="1:6" x14ac:dyDescent="0.25">
      <c r="A11" s="37" t="s">
        <v>13</v>
      </c>
      <c r="B11" s="145">
        <v>12015992.359999999</v>
      </c>
      <c r="C11" s="145">
        <v>6724181.6900000004</v>
      </c>
      <c r="D11" s="37" t="s">
        <v>14</v>
      </c>
      <c r="E11" s="145">
        <v>13637052.92</v>
      </c>
      <c r="F11" s="145">
        <v>9908437.3599999994</v>
      </c>
    </row>
    <row r="12" spans="1:6" x14ac:dyDescent="0.25">
      <c r="A12" s="37" t="s">
        <v>15</v>
      </c>
      <c r="B12" s="151">
        <v>0</v>
      </c>
      <c r="C12" s="151">
        <v>0</v>
      </c>
      <c r="D12" s="37" t="s">
        <v>16</v>
      </c>
      <c r="E12" s="145">
        <v>1299687.53</v>
      </c>
      <c r="F12" s="151">
        <v>0</v>
      </c>
    </row>
    <row r="13" spans="1:6" x14ac:dyDescent="0.25">
      <c r="A13" s="37" t="s">
        <v>17</v>
      </c>
      <c r="B13" s="145">
        <v>51427720.579999998</v>
      </c>
      <c r="C13" s="145">
        <v>35593917.390000001</v>
      </c>
      <c r="D13" s="37" t="s">
        <v>18</v>
      </c>
      <c r="E13" s="151">
        <v>0</v>
      </c>
      <c r="F13" s="151">
        <v>0</v>
      </c>
    </row>
    <row r="14" spans="1:6" x14ac:dyDescent="0.25">
      <c r="A14" s="37" t="s">
        <v>19</v>
      </c>
      <c r="B14" s="151">
        <v>0</v>
      </c>
      <c r="C14" s="151">
        <v>0</v>
      </c>
      <c r="D14" s="37" t="s">
        <v>20</v>
      </c>
      <c r="E14" s="145">
        <v>29774.799999999999</v>
      </c>
      <c r="F14" s="145">
        <v>169100.7</v>
      </c>
    </row>
    <row r="15" spans="1:6" x14ac:dyDescent="0.25">
      <c r="A15" s="37" t="s">
        <v>21</v>
      </c>
      <c r="B15" s="151">
        <v>0</v>
      </c>
      <c r="C15" s="151">
        <v>0</v>
      </c>
      <c r="D15" s="37" t="s">
        <v>22</v>
      </c>
      <c r="E15" s="151">
        <v>0</v>
      </c>
      <c r="F15" s="151">
        <v>0</v>
      </c>
    </row>
    <row r="16" spans="1:6" x14ac:dyDescent="0.25">
      <c r="A16" s="37" t="s">
        <v>23</v>
      </c>
      <c r="B16" s="151">
        <v>0</v>
      </c>
      <c r="C16" s="151">
        <v>0</v>
      </c>
      <c r="D16" s="37" t="s">
        <v>24</v>
      </c>
      <c r="E16" s="145">
        <v>2540208.39</v>
      </c>
      <c r="F16" s="145">
        <v>1284069.55</v>
      </c>
    </row>
    <row r="17" spans="1:6" x14ac:dyDescent="0.25">
      <c r="A17" s="36" t="s">
        <v>25</v>
      </c>
      <c r="B17" s="144">
        <f>SUM(B18:B24)</f>
        <v>1131365.69</v>
      </c>
      <c r="C17" s="144">
        <f>SUM(C18:C24)</f>
        <v>616301.85000000009</v>
      </c>
      <c r="D17" s="37" t="s">
        <v>26</v>
      </c>
      <c r="E17" s="151">
        <v>0</v>
      </c>
      <c r="F17" s="151">
        <v>0</v>
      </c>
    </row>
    <row r="18" spans="1:6" x14ac:dyDescent="0.25">
      <c r="A18" s="37" t="s">
        <v>27</v>
      </c>
      <c r="B18" s="151">
        <v>0</v>
      </c>
      <c r="C18" s="151">
        <v>0</v>
      </c>
      <c r="D18" s="37" t="s">
        <v>28</v>
      </c>
      <c r="E18" s="145">
        <v>495642.28</v>
      </c>
      <c r="F18" s="145">
        <v>592631.68999999994</v>
      </c>
    </row>
    <row r="19" spans="1:6" x14ac:dyDescent="0.25">
      <c r="A19" s="37" t="s">
        <v>29</v>
      </c>
      <c r="B19" s="145">
        <v>544152.51</v>
      </c>
      <c r="C19" s="145">
        <v>279591.56</v>
      </c>
      <c r="D19" s="36" t="s">
        <v>30</v>
      </c>
      <c r="E19" s="152">
        <f>SUM(E20:E22)</f>
        <v>0</v>
      </c>
      <c r="F19" s="152">
        <f>SUM(F20:F22)</f>
        <v>0</v>
      </c>
    </row>
    <row r="20" spans="1:6" x14ac:dyDescent="0.25">
      <c r="A20" s="37" t="s">
        <v>31</v>
      </c>
      <c r="B20" s="145">
        <v>18100</v>
      </c>
      <c r="C20" s="145">
        <v>18100</v>
      </c>
      <c r="D20" s="37" t="s">
        <v>32</v>
      </c>
      <c r="E20" s="139">
        <v>0</v>
      </c>
      <c r="F20" s="139">
        <v>0</v>
      </c>
    </row>
    <row r="21" spans="1:6" x14ac:dyDescent="0.25">
      <c r="A21" s="37" t="s">
        <v>33</v>
      </c>
      <c r="B21" s="145">
        <v>8025.96</v>
      </c>
      <c r="C21" s="145">
        <v>6511.2</v>
      </c>
      <c r="D21" s="37" t="s">
        <v>34</v>
      </c>
      <c r="E21" s="139">
        <v>0</v>
      </c>
      <c r="F21" s="139">
        <v>0</v>
      </c>
    </row>
    <row r="22" spans="1:6" x14ac:dyDescent="0.25">
      <c r="A22" s="37" t="s">
        <v>35</v>
      </c>
      <c r="B22" s="145">
        <v>34500</v>
      </c>
      <c r="C22" s="145">
        <v>-5500</v>
      </c>
      <c r="D22" s="37" t="s">
        <v>36</v>
      </c>
      <c r="E22" s="139">
        <v>0</v>
      </c>
      <c r="F22" s="139">
        <v>0</v>
      </c>
    </row>
    <row r="23" spans="1:6" x14ac:dyDescent="0.25">
      <c r="A23" s="37" t="s">
        <v>37</v>
      </c>
      <c r="B23" s="151">
        <v>0</v>
      </c>
      <c r="C23" s="151">
        <v>0</v>
      </c>
      <c r="D23" s="36" t="s">
        <v>38</v>
      </c>
      <c r="E23" s="149">
        <f>E24+E25</f>
        <v>0</v>
      </c>
      <c r="F23" s="149">
        <f>F24+F25</f>
        <v>0</v>
      </c>
    </row>
    <row r="24" spans="1:6" x14ac:dyDescent="0.25">
      <c r="A24" s="37" t="s">
        <v>39</v>
      </c>
      <c r="B24" s="145">
        <v>526587.22</v>
      </c>
      <c r="C24" s="145">
        <v>317599.09000000003</v>
      </c>
      <c r="D24" s="37" t="s">
        <v>40</v>
      </c>
      <c r="E24" s="139">
        <v>0</v>
      </c>
      <c r="F24" s="139">
        <v>0</v>
      </c>
    </row>
    <row r="25" spans="1:6" x14ac:dyDescent="0.25">
      <c r="A25" s="36" t="s">
        <v>41</v>
      </c>
      <c r="B25" s="144">
        <f>SUM(B26:B30)</f>
        <v>12917813.619999999</v>
      </c>
      <c r="C25" s="144">
        <f>SUM(C26:C30)</f>
        <v>5779310.7999999998</v>
      </c>
      <c r="D25" s="37" t="s">
        <v>42</v>
      </c>
      <c r="E25" s="139">
        <v>0</v>
      </c>
      <c r="F25" s="139">
        <v>0</v>
      </c>
    </row>
    <row r="26" spans="1:6" x14ac:dyDescent="0.25">
      <c r="A26" s="37" t="s">
        <v>43</v>
      </c>
      <c r="B26" s="151">
        <v>0</v>
      </c>
      <c r="C26" s="151">
        <v>0</v>
      </c>
      <c r="D26" s="36" t="s">
        <v>44</v>
      </c>
      <c r="E26" s="139">
        <v>0</v>
      </c>
      <c r="F26" s="139">
        <v>0</v>
      </c>
    </row>
    <row r="27" spans="1:6" x14ac:dyDescent="0.25">
      <c r="A27" s="37" t="s">
        <v>45</v>
      </c>
      <c r="B27" s="151">
        <v>0</v>
      </c>
      <c r="C27" s="151">
        <v>0</v>
      </c>
      <c r="D27" s="36" t="s">
        <v>46</v>
      </c>
      <c r="E27" s="149">
        <f>SUM(E28:E30)</f>
        <v>0</v>
      </c>
      <c r="F27" s="149">
        <f>SUM(F28:F30)</f>
        <v>0</v>
      </c>
    </row>
    <row r="28" spans="1:6" x14ac:dyDescent="0.25">
      <c r="A28" s="37" t="s">
        <v>47</v>
      </c>
      <c r="B28" s="151">
        <v>0</v>
      </c>
      <c r="C28" s="151">
        <v>0</v>
      </c>
      <c r="D28" s="37" t="s">
        <v>48</v>
      </c>
      <c r="E28" s="139">
        <v>0</v>
      </c>
      <c r="F28" s="139">
        <v>0</v>
      </c>
    </row>
    <row r="29" spans="1:6" x14ac:dyDescent="0.25">
      <c r="A29" s="37" t="s">
        <v>49</v>
      </c>
      <c r="B29" s="145">
        <v>12917813.619999999</v>
      </c>
      <c r="C29" s="145">
        <v>5779310.7999999998</v>
      </c>
      <c r="D29" s="37" t="s">
        <v>50</v>
      </c>
      <c r="E29" s="139">
        <v>0</v>
      </c>
      <c r="F29" s="139">
        <v>0</v>
      </c>
    </row>
    <row r="30" spans="1:6" x14ac:dyDescent="0.25">
      <c r="A30" s="37" t="s">
        <v>51</v>
      </c>
      <c r="B30" s="151">
        <v>0</v>
      </c>
      <c r="C30" s="151">
        <v>0</v>
      </c>
      <c r="D30" s="37" t="s">
        <v>52</v>
      </c>
      <c r="E30" s="139">
        <v>0</v>
      </c>
      <c r="F30" s="139">
        <v>0</v>
      </c>
    </row>
    <row r="31" spans="1:6" x14ac:dyDescent="0.25">
      <c r="A31" s="36" t="s">
        <v>53</v>
      </c>
      <c r="B31" s="152">
        <f>SUM(B32:B36)</f>
        <v>0</v>
      </c>
      <c r="C31" s="152">
        <f>SUM(C32:C36)</f>
        <v>0</v>
      </c>
      <c r="D31" s="36" t="s">
        <v>54</v>
      </c>
      <c r="E31" s="149">
        <f>SUM(E32:E37)</f>
        <v>0</v>
      </c>
      <c r="F31" s="149">
        <f>SUM(F32:F37)</f>
        <v>0</v>
      </c>
    </row>
    <row r="32" spans="1:6" x14ac:dyDescent="0.25">
      <c r="A32" s="37" t="s">
        <v>55</v>
      </c>
      <c r="B32" s="152">
        <v>0</v>
      </c>
      <c r="C32" s="152">
        <v>0</v>
      </c>
      <c r="D32" s="37" t="s">
        <v>56</v>
      </c>
      <c r="E32" s="149">
        <v>0</v>
      </c>
      <c r="F32" s="149">
        <v>0</v>
      </c>
    </row>
    <row r="33" spans="1:6" ht="14.45" customHeight="1" x14ac:dyDescent="0.25">
      <c r="A33" s="37" t="s">
        <v>57</v>
      </c>
      <c r="B33" s="152">
        <v>0</v>
      </c>
      <c r="C33" s="152">
        <v>0</v>
      </c>
      <c r="D33" s="37" t="s">
        <v>58</v>
      </c>
      <c r="E33" s="139">
        <v>0</v>
      </c>
      <c r="F33" s="139">
        <v>0</v>
      </c>
    </row>
    <row r="34" spans="1:6" ht="14.45" customHeight="1" x14ac:dyDescent="0.25">
      <c r="A34" s="37" t="s">
        <v>59</v>
      </c>
      <c r="B34" s="152">
        <v>0</v>
      </c>
      <c r="C34" s="152">
        <v>0</v>
      </c>
      <c r="D34" s="37" t="s">
        <v>60</v>
      </c>
      <c r="E34" s="139">
        <v>0</v>
      </c>
      <c r="F34" s="139">
        <v>0</v>
      </c>
    </row>
    <row r="35" spans="1:6" ht="14.45" customHeight="1" x14ac:dyDescent="0.25">
      <c r="A35" s="37" t="s">
        <v>61</v>
      </c>
      <c r="B35" s="152">
        <v>0</v>
      </c>
      <c r="C35" s="152">
        <v>0</v>
      </c>
      <c r="D35" s="37" t="s">
        <v>62</v>
      </c>
      <c r="E35" s="139">
        <v>0</v>
      </c>
      <c r="F35" s="139">
        <v>0</v>
      </c>
    </row>
    <row r="36" spans="1:6" ht="14.45" customHeight="1" x14ac:dyDescent="0.25">
      <c r="A36" s="37" t="s">
        <v>63</v>
      </c>
      <c r="B36" s="152">
        <v>0</v>
      </c>
      <c r="C36" s="152">
        <v>0</v>
      </c>
      <c r="D36" s="37" t="s">
        <v>64</v>
      </c>
      <c r="E36" s="139">
        <v>0</v>
      </c>
      <c r="F36" s="139">
        <v>0</v>
      </c>
    </row>
    <row r="37" spans="1:6" ht="14.45" customHeight="1" x14ac:dyDescent="0.25">
      <c r="A37" s="36" t="s">
        <v>65</v>
      </c>
      <c r="B37" s="152">
        <v>0</v>
      </c>
      <c r="C37" s="152">
        <v>0</v>
      </c>
      <c r="D37" s="37" t="s">
        <v>66</v>
      </c>
      <c r="E37" s="139">
        <v>0</v>
      </c>
      <c r="F37" s="139">
        <v>0</v>
      </c>
    </row>
    <row r="38" spans="1:6" x14ac:dyDescent="0.25">
      <c r="A38" s="36" t="s">
        <v>67</v>
      </c>
      <c r="B38" s="152">
        <f>SUM(B39:B40)</f>
        <v>0</v>
      </c>
      <c r="C38" s="152">
        <f>SUM(C39:C40)</f>
        <v>0</v>
      </c>
      <c r="D38" s="36" t="s">
        <v>68</v>
      </c>
      <c r="E38" s="149">
        <f>SUM(E39:E41)</f>
        <v>0</v>
      </c>
      <c r="F38" s="149">
        <f>SUM(F39:F41)</f>
        <v>0</v>
      </c>
    </row>
    <row r="39" spans="1:6" x14ac:dyDescent="0.25">
      <c r="A39" s="37" t="s">
        <v>69</v>
      </c>
      <c r="B39" s="152">
        <v>0</v>
      </c>
      <c r="C39" s="152">
        <v>0</v>
      </c>
      <c r="D39" s="37" t="s">
        <v>70</v>
      </c>
      <c r="E39" s="139">
        <v>0</v>
      </c>
      <c r="F39" s="139">
        <v>0</v>
      </c>
    </row>
    <row r="40" spans="1:6" x14ac:dyDescent="0.25">
      <c r="A40" s="37" t="s">
        <v>71</v>
      </c>
      <c r="B40" s="152">
        <v>0</v>
      </c>
      <c r="C40" s="152">
        <v>0</v>
      </c>
      <c r="D40" s="37" t="s">
        <v>72</v>
      </c>
      <c r="E40" s="139">
        <v>0</v>
      </c>
      <c r="F40" s="139">
        <v>0</v>
      </c>
    </row>
    <row r="41" spans="1:6" x14ac:dyDescent="0.25">
      <c r="A41" s="36" t="s">
        <v>73</v>
      </c>
      <c r="B41" s="152">
        <f>SUM(B42:B45)</f>
        <v>0</v>
      </c>
      <c r="C41" s="152">
        <f>SUM(C42:C45)</f>
        <v>0</v>
      </c>
      <c r="D41" s="37" t="s">
        <v>74</v>
      </c>
      <c r="E41" s="139">
        <v>0</v>
      </c>
      <c r="F41" s="139">
        <v>0</v>
      </c>
    </row>
    <row r="42" spans="1:6" x14ac:dyDescent="0.25">
      <c r="A42" s="37" t="s">
        <v>75</v>
      </c>
      <c r="B42" s="152">
        <v>0</v>
      </c>
      <c r="C42" s="152">
        <v>0</v>
      </c>
      <c r="D42" s="36" t="s">
        <v>76</v>
      </c>
      <c r="E42" s="149">
        <f>SUM(E43:E45)</f>
        <v>-4.1100000000000003</v>
      </c>
      <c r="F42" s="149">
        <f>SUM(F43:F45)</f>
        <v>-3</v>
      </c>
    </row>
    <row r="43" spans="1:6" x14ac:dyDescent="0.25">
      <c r="A43" s="37" t="s">
        <v>77</v>
      </c>
      <c r="B43" s="152">
        <v>0</v>
      </c>
      <c r="C43" s="152">
        <v>0</v>
      </c>
      <c r="D43" s="37" t="s">
        <v>78</v>
      </c>
      <c r="E43" s="139">
        <v>0</v>
      </c>
      <c r="F43" s="139">
        <v>0</v>
      </c>
    </row>
    <row r="44" spans="1:6" x14ac:dyDescent="0.25">
      <c r="A44" s="37" t="s">
        <v>79</v>
      </c>
      <c r="B44" s="152">
        <v>0</v>
      </c>
      <c r="C44" s="152">
        <v>0</v>
      </c>
      <c r="D44" s="37" t="s">
        <v>80</v>
      </c>
      <c r="E44" s="139">
        <v>0</v>
      </c>
      <c r="F44" s="139">
        <v>0</v>
      </c>
    </row>
    <row r="45" spans="1:6" x14ac:dyDescent="0.25">
      <c r="A45" s="37" t="s">
        <v>81</v>
      </c>
      <c r="B45" s="152">
        <v>0</v>
      </c>
      <c r="C45" s="152">
        <v>0</v>
      </c>
      <c r="D45" s="37" t="s">
        <v>82</v>
      </c>
      <c r="E45" s="139">
        <v>-4.1100000000000003</v>
      </c>
      <c r="F45" s="139">
        <v>-3</v>
      </c>
    </row>
    <row r="46" spans="1:6" x14ac:dyDescent="0.25">
      <c r="A46" s="35"/>
      <c r="B46" s="143"/>
      <c r="C46" s="143"/>
      <c r="D46" s="35"/>
      <c r="E46" s="150"/>
      <c r="F46" s="150"/>
    </row>
    <row r="47" spans="1:6" x14ac:dyDescent="0.25">
      <c r="A47" s="3" t="s">
        <v>83</v>
      </c>
      <c r="B47" s="146">
        <f>B9+B17+B25+B31+B37+B38+B41</f>
        <v>77492892.25</v>
      </c>
      <c r="C47" s="146">
        <f>C9+C17+C25+C31+C37+C38+C41</f>
        <v>48713711.729999997</v>
      </c>
      <c r="D47" s="2" t="s">
        <v>84</v>
      </c>
      <c r="E47" s="146">
        <f>E9+E19+E23+E26+E27+E31+E38+E42</f>
        <v>17933098.290000003</v>
      </c>
      <c r="F47" s="146">
        <f>F9+F19+F23+F26+F27+F31+F38+F42</f>
        <v>11954346.479999999</v>
      </c>
    </row>
    <row r="48" spans="1:6" x14ac:dyDescent="0.25">
      <c r="A48" s="35"/>
      <c r="B48" s="143"/>
      <c r="C48" s="143"/>
      <c r="D48" s="35"/>
      <c r="E48" s="143"/>
      <c r="F48" s="143"/>
    </row>
    <row r="49" spans="1:6" x14ac:dyDescent="0.25">
      <c r="A49" s="2" t="s">
        <v>85</v>
      </c>
      <c r="B49" s="143"/>
      <c r="C49" s="143"/>
      <c r="D49" s="2" t="s">
        <v>86</v>
      </c>
      <c r="E49" s="143"/>
      <c r="F49" s="143"/>
    </row>
    <row r="50" spans="1:6" x14ac:dyDescent="0.25">
      <c r="A50" s="36" t="s">
        <v>87</v>
      </c>
      <c r="B50" s="151">
        <v>0</v>
      </c>
      <c r="C50" s="151">
        <v>0</v>
      </c>
      <c r="D50" s="36" t="s">
        <v>88</v>
      </c>
      <c r="E50" s="139">
        <v>0</v>
      </c>
      <c r="F50" s="139">
        <v>0</v>
      </c>
    </row>
    <row r="51" spans="1:6" x14ac:dyDescent="0.25">
      <c r="A51" s="36" t="s">
        <v>89</v>
      </c>
      <c r="B51" s="151">
        <v>0</v>
      </c>
      <c r="C51" s="151">
        <v>0</v>
      </c>
      <c r="D51" s="36" t="s">
        <v>90</v>
      </c>
      <c r="E51" s="139">
        <v>0</v>
      </c>
      <c r="F51" s="139">
        <v>0</v>
      </c>
    </row>
    <row r="52" spans="1:6" x14ac:dyDescent="0.25">
      <c r="A52" s="36" t="s">
        <v>91</v>
      </c>
      <c r="B52" s="145">
        <v>155125505.40000001</v>
      </c>
      <c r="C52" s="145">
        <v>155786968.36000001</v>
      </c>
      <c r="D52" s="36" t="s">
        <v>92</v>
      </c>
      <c r="E52" s="139">
        <v>0</v>
      </c>
      <c r="F52" s="139">
        <v>0</v>
      </c>
    </row>
    <row r="53" spans="1:6" x14ac:dyDescent="0.25">
      <c r="A53" s="36" t="s">
        <v>93</v>
      </c>
      <c r="B53" s="145">
        <v>69862591.939999998</v>
      </c>
      <c r="C53" s="145">
        <v>59972233.539999999</v>
      </c>
      <c r="D53" s="36" t="s">
        <v>94</v>
      </c>
      <c r="E53" s="139">
        <v>0</v>
      </c>
      <c r="F53" s="139">
        <v>0</v>
      </c>
    </row>
    <row r="54" spans="1:6" x14ac:dyDescent="0.25">
      <c r="A54" s="36" t="s">
        <v>95</v>
      </c>
      <c r="B54" s="145">
        <v>5642138.46</v>
      </c>
      <c r="C54" s="145">
        <v>5640189.46</v>
      </c>
      <c r="D54" s="36" t="s">
        <v>96</v>
      </c>
      <c r="E54" s="139">
        <v>0</v>
      </c>
      <c r="F54" s="139">
        <v>0</v>
      </c>
    </row>
    <row r="55" spans="1:6" x14ac:dyDescent="0.25">
      <c r="A55" s="36" t="s">
        <v>97</v>
      </c>
      <c r="B55" s="145">
        <v>-76249267.260000005</v>
      </c>
      <c r="C55" s="145">
        <v>-70592957.049999997</v>
      </c>
      <c r="D55" s="38" t="s">
        <v>98</v>
      </c>
      <c r="E55" s="139">
        <v>0</v>
      </c>
      <c r="F55" s="139">
        <v>0</v>
      </c>
    </row>
    <row r="56" spans="1:6" x14ac:dyDescent="0.25">
      <c r="A56" s="36" t="s">
        <v>99</v>
      </c>
      <c r="B56" s="145">
        <v>745601.53</v>
      </c>
      <c r="C56" s="145">
        <v>745601.53</v>
      </c>
      <c r="D56" s="35"/>
      <c r="E56" s="150"/>
      <c r="F56" s="150"/>
    </row>
    <row r="57" spans="1:6" x14ac:dyDescent="0.25">
      <c r="A57" s="36" t="s">
        <v>100</v>
      </c>
      <c r="B57" s="151">
        <v>0</v>
      </c>
      <c r="C57" s="151">
        <v>0</v>
      </c>
      <c r="D57" s="2" t="s">
        <v>101</v>
      </c>
      <c r="E57" s="153">
        <f>SUM(E50:E55)</f>
        <v>0</v>
      </c>
      <c r="F57" s="153">
        <f>SUM(F50:F55)</f>
        <v>0</v>
      </c>
    </row>
    <row r="58" spans="1:6" x14ac:dyDescent="0.25">
      <c r="A58" s="36" t="s">
        <v>102</v>
      </c>
      <c r="B58" s="151">
        <v>0</v>
      </c>
      <c r="C58" s="151">
        <v>0</v>
      </c>
      <c r="D58" s="35"/>
      <c r="E58" s="143"/>
      <c r="F58" s="143"/>
    </row>
    <row r="59" spans="1:6" x14ac:dyDescent="0.25">
      <c r="A59" s="35"/>
      <c r="B59" s="143"/>
      <c r="C59" s="143"/>
      <c r="D59" s="2" t="s">
        <v>103</v>
      </c>
      <c r="E59" s="146">
        <f>E47+E57</f>
        <v>17933098.290000003</v>
      </c>
      <c r="F59" s="146">
        <f>F47+F57</f>
        <v>11954346.479999999</v>
      </c>
    </row>
    <row r="60" spans="1:6" x14ac:dyDescent="0.25">
      <c r="A60" s="3" t="s">
        <v>104</v>
      </c>
      <c r="B60" s="146">
        <f>SUM(B50:B58)</f>
        <v>155126570.07000002</v>
      </c>
      <c r="C60" s="146">
        <f>SUM(C50:C58)</f>
        <v>151552035.84</v>
      </c>
      <c r="D60" s="35"/>
      <c r="E60" s="143"/>
      <c r="F60" s="143"/>
    </row>
    <row r="61" spans="1:6" x14ac:dyDescent="0.25">
      <c r="A61" s="35"/>
      <c r="B61" s="143"/>
      <c r="C61" s="143"/>
      <c r="D61" s="39" t="s">
        <v>105</v>
      </c>
      <c r="E61" s="143"/>
      <c r="F61" s="143"/>
    </row>
    <row r="62" spans="1:6" x14ac:dyDescent="0.25">
      <c r="A62" s="3" t="s">
        <v>106</v>
      </c>
      <c r="B62" s="146">
        <f>SUM(B47+B60)</f>
        <v>232619462.32000002</v>
      </c>
      <c r="C62" s="146">
        <f>SUM(C47+C60)</f>
        <v>200265747.56999999</v>
      </c>
      <c r="D62" s="35"/>
      <c r="E62" s="143"/>
      <c r="F62" s="143"/>
    </row>
    <row r="63" spans="1:6" x14ac:dyDescent="0.25">
      <c r="A63" s="35"/>
      <c r="B63" s="143"/>
      <c r="C63" s="143"/>
      <c r="D63" s="40" t="s">
        <v>107</v>
      </c>
      <c r="E63" s="144">
        <f>SUM(E64:E66)</f>
        <v>96911468.189999998</v>
      </c>
      <c r="F63" s="144">
        <f>SUM(F64:F66)</f>
        <v>96911468.189999998</v>
      </c>
    </row>
    <row r="64" spans="1:6" x14ac:dyDescent="0.25">
      <c r="A64" s="35"/>
      <c r="B64" s="143"/>
      <c r="C64" s="143"/>
      <c r="D64" s="36" t="s">
        <v>108</v>
      </c>
      <c r="E64" s="139">
        <v>82188557.620000005</v>
      </c>
      <c r="F64" s="139">
        <v>82188557.620000005</v>
      </c>
    </row>
    <row r="65" spans="1:6" x14ac:dyDescent="0.25">
      <c r="A65" s="35"/>
      <c r="B65" s="143"/>
      <c r="C65" s="143"/>
      <c r="D65" s="38" t="s">
        <v>109</v>
      </c>
      <c r="E65" s="139">
        <v>14722910.57</v>
      </c>
      <c r="F65" s="139">
        <v>14722910.57</v>
      </c>
    </row>
    <row r="66" spans="1:6" x14ac:dyDescent="0.25">
      <c r="A66" s="35"/>
      <c r="B66" s="143"/>
      <c r="C66" s="143"/>
      <c r="D66" s="36" t="s">
        <v>110</v>
      </c>
      <c r="E66" s="139">
        <v>0</v>
      </c>
      <c r="F66" s="139">
        <v>0</v>
      </c>
    </row>
    <row r="67" spans="1:6" x14ac:dyDescent="0.25">
      <c r="A67" s="35"/>
      <c r="B67" s="143"/>
      <c r="C67" s="143"/>
      <c r="D67" s="35"/>
      <c r="E67" s="143"/>
      <c r="F67" s="143"/>
    </row>
    <row r="68" spans="1:6" x14ac:dyDescent="0.25">
      <c r="A68" s="35"/>
      <c r="B68" s="143"/>
      <c r="C68" s="143"/>
      <c r="D68" s="40" t="s">
        <v>111</v>
      </c>
      <c r="E68" s="144">
        <f>SUM(E69:E73)</f>
        <v>117774895.84</v>
      </c>
      <c r="F68" s="144">
        <f>SUM(F69:F73)</f>
        <v>91399932.899999991</v>
      </c>
    </row>
    <row r="69" spans="1:6" x14ac:dyDescent="0.25">
      <c r="A69" s="41"/>
      <c r="B69" s="143"/>
      <c r="C69" s="143"/>
      <c r="D69" s="36" t="s">
        <v>112</v>
      </c>
      <c r="E69" s="139">
        <v>39258188.770000003</v>
      </c>
      <c r="F69" s="139">
        <v>-84675072.640000001</v>
      </c>
    </row>
    <row r="70" spans="1:6" x14ac:dyDescent="0.25">
      <c r="A70" s="41"/>
      <c r="B70" s="143"/>
      <c r="C70" s="143"/>
      <c r="D70" s="36" t="s">
        <v>113</v>
      </c>
      <c r="E70" s="139">
        <v>79527707.069999993</v>
      </c>
      <c r="F70" s="139">
        <v>177086005.53999999</v>
      </c>
    </row>
    <row r="71" spans="1:6" x14ac:dyDescent="0.25">
      <c r="A71" s="41"/>
      <c r="B71" s="143"/>
      <c r="C71" s="143"/>
      <c r="D71" s="36" t="s">
        <v>114</v>
      </c>
      <c r="E71" s="139">
        <v>-1011000</v>
      </c>
      <c r="F71" s="139">
        <v>-1011000</v>
      </c>
    </row>
    <row r="72" spans="1:6" x14ac:dyDescent="0.25">
      <c r="A72" s="41"/>
      <c r="B72" s="143"/>
      <c r="C72" s="143"/>
      <c r="D72" s="36" t="s">
        <v>115</v>
      </c>
      <c r="E72" s="139">
        <v>0</v>
      </c>
      <c r="F72" s="139">
        <v>0</v>
      </c>
    </row>
    <row r="73" spans="1:6" x14ac:dyDescent="0.25">
      <c r="A73" s="41"/>
      <c r="B73" s="143"/>
      <c r="C73" s="143"/>
      <c r="D73" s="36" t="s">
        <v>116</v>
      </c>
      <c r="E73" s="139">
        <v>0</v>
      </c>
      <c r="F73" s="139">
        <v>0</v>
      </c>
    </row>
    <row r="74" spans="1:6" x14ac:dyDescent="0.25">
      <c r="A74" s="41"/>
      <c r="B74" s="143"/>
      <c r="C74" s="143"/>
      <c r="D74" s="35"/>
      <c r="E74" s="143"/>
      <c r="F74" s="143"/>
    </row>
    <row r="75" spans="1:6" x14ac:dyDescent="0.25">
      <c r="A75" s="41"/>
      <c r="B75" s="143"/>
      <c r="C75" s="143"/>
      <c r="D75" s="40" t="s">
        <v>117</v>
      </c>
      <c r="E75" s="149">
        <f>E76+E77</f>
        <v>0</v>
      </c>
      <c r="F75" s="149">
        <f>F76+F77</f>
        <v>0</v>
      </c>
    </row>
    <row r="76" spans="1:6" x14ac:dyDescent="0.25">
      <c r="A76" s="41"/>
      <c r="B76" s="143"/>
      <c r="C76" s="143"/>
      <c r="D76" s="36" t="s">
        <v>118</v>
      </c>
      <c r="E76" s="139">
        <v>0</v>
      </c>
      <c r="F76" s="139">
        <v>0</v>
      </c>
    </row>
    <row r="77" spans="1:6" x14ac:dyDescent="0.25">
      <c r="A77" s="41"/>
      <c r="B77" s="143"/>
      <c r="C77" s="143"/>
      <c r="D77" s="36" t="s">
        <v>119</v>
      </c>
      <c r="E77" s="139">
        <v>0</v>
      </c>
      <c r="F77" s="139">
        <v>0</v>
      </c>
    </row>
    <row r="78" spans="1:6" x14ac:dyDescent="0.25">
      <c r="A78" s="41"/>
      <c r="B78" s="143"/>
      <c r="C78" s="143"/>
      <c r="D78" s="35"/>
      <c r="E78" s="143"/>
      <c r="F78" s="143"/>
    </row>
    <row r="79" spans="1:6" x14ac:dyDescent="0.25">
      <c r="A79" s="41"/>
      <c r="B79" s="143"/>
      <c r="C79" s="143"/>
      <c r="D79" s="2" t="s">
        <v>120</v>
      </c>
      <c r="E79" s="146">
        <f>E63+E68+E75</f>
        <v>214686364.03</v>
      </c>
      <c r="F79" s="146">
        <f>F63+F68+F75</f>
        <v>188311401.08999997</v>
      </c>
    </row>
    <row r="80" spans="1:6" x14ac:dyDescent="0.25">
      <c r="A80" s="41"/>
      <c r="B80" s="143"/>
      <c r="C80" s="143"/>
      <c r="D80" s="35"/>
      <c r="E80" s="143"/>
      <c r="F80" s="143"/>
    </row>
    <row r="81" spans="1:6" x14ac:dyDescent="0.25">
      <c r="A81" s="41"/>
      <c r="B81" s="143"/>
      <c r="C81" s="143"/>
      <c r="D81" s="2" t="s">
        <v>121</v>
      </c>
      <c r="E81" s="146">
        <f>E59+E79</f>
        <v>232619462.31999999</v>
      </c>
      <c r="F81" s="146">
        <f>F59+F79</f>
        <v>200265747.56999996</v>
      </c>
    </row>
    <row r="82" spans="1:6" x14ac:dyDescent="0.25">
      <c r="A82" s="42"/>
      <c r="B82" s="147"/>
      <c r="C82" s="147"/>
      <c r="D82" s="43"/>
      <c r="E82" s="147"/>
      <c r="F82" s="147"/>
    </row>
    <row r="513" spans="1:6" x14ac:dyDescent="0.25">
      <c r="C513" s="148">
        <v>0</v>
      </c>
      <c r="D513">
        <v>68974824.890000001</v>
      </c>
      <c r="E513" s="148">
        <v>1330694.99</v>
      </c>
      <c r="F513" s="148">
        <v>67644129.900000006</v>
      </c>
    </row>
    <row r="514" spans="1:6" x14ac:dyDescent="0.25">
      <c r="A514" t="s">
        <v>583</v>
      </c>
      <c r="B514" s="148" t="s">
        <v>584</v>
      </c>
      <c r="C514" s="148">
        <v>0</v>
      </c>
      <c r="D514">
        <v>14822194.27</v>
      </c>
      <c r="E514" s="148">
        <v>99423</v>
      </c>
      <c r="F514" s="148">
        <v>14722771.27</v>
      </c>
    </row>
    <row r="515" spans="1:6" x14ac:dyDescent="0.25">
      <c r="A515" t="s">
        <v>585</v>
      </c>
      <c r="B515" s="148" t="s">
        <v>586</v>
      </c>
      <c r="C515" s="148">
        <v>0</v>
      </c>
      <c r="D515">
        <v>1347623.7</v>
      </c>
      <c r="E515" s="148">
        <v>96315</v>
      </c>
      <c r="F515" s="148">
        <v>1251308.7</v>
      </c>
    </row>
    <row r="516" spans="1:6" x14ac:dyDescent="0.25">
      <c r="A516" t="s">
        <v>587</v>
      </c>
      <c r="B516" s="148" t="s">
        <v>588</v>
      </c>
      <c r="C516" s="148">
        <v>0</v>
      </c>
      <c r="D516">
        <v>12471737.73</v>
      </c>
      <c r="E516" s="148">
        <v>0</v>
      </c>
      <c r="F516" s="148">
        <v>12471737.73</v>
      </c>
    </row>
    <row r="517" spans="1:6" x14ac:dyDescent="0.25">
      <c r="A517" t="s">
        <v>589</v>
      </c>
      <c r="B517" s="148" t="s">
        <v>590</v>
      </c>
      <c r="C517" s="148">
        <v>0</v>
      </c>
      <c r="D517">
        <v>262526.51</v>
      </c>
      <c r="E517" s="148">
        <v>0</v>
      </c>
      <c r="F517" s="148">
        <v>262526.51</v>
      </c>
    </row>
    <row r="518" spans="1:6" x14ac:dyDescent="0.25">
      <c r="A518" t="s">
        <v>591</v>
      </c>
      <c r="B518" s="148" t="s">
        <v>592</v>
      </c>
      <c r="C518" s="148">
        <v>0</v>
      </c>
      <c r="D518">
        <v>311048.32000000001</v>
      </c>
      <c r="E518" s="148">
        <v>3108</v>
      </c>
      <c r="F518" s="148">
        <v>307940.32</v>
      </c>
    </row>
    <row r="519" spans="1:6" x14ac:dyDescent="0.25">
      <c r="A519" t="s">
        <v>593</v>
      </c>
      <c r="B519" s="148" t="s">
        <v>594</v>
      </c>
      <c r="C519" s="148">
        <v>0</v>
      </c>
      <c r="D519">
        <v>323969.86</v>
      </c>
      <c r="E519" s="148">
        <v>0</v>
      </c>
      <c r="F519" s="148">
        <v>323969.86</v>
      </c>
    </row>
    <row r="520" spans="1:6" x14ac:dyDescent="0.25">
      <c r="A520" t="s">
        <v>595</v>
      </c>
      <c r="B520" s="148" t="s">
        <v>596</v>
      </c>
      <c r="C520" s="148">
        <v>0</v>
      </c>
      <c r="D520">
        <v>75138.080000000002</v>
      </c>
      <c r="E520" s="148">
        <v>0</v>
      </c>
      <c r="F520" s="148">
        <v>75138.080000000002</v>
      </c>
    </row>
    <row r="521" spans="1:6" x14ac:dyDescent="0.25">
      <c r="A521" t="s">
        <v>597</v>
      </c>
      <c r="B521" s="148" t="s">
        <v>598</v>
      </c>
      <c r="C521" s="148">
        <v>0</v>
      </c>
      <c r="D521">
        <v>24640.86</v>
      </c>
      <c r="E521" s="148">
        <v>0</v>
      </c>
      <c r="F521" s="148">
        <v>24640.86</v>
      </c>
    </row>
    <row r="522" spans="1:6" x14ac:dyDescent="0.25">
      <c r="A522" t="s">
        <v>599</v>
      </c>
      <c r="B522" s="148" t="s">
        <v>600</v>
      </c>
      <c r="C522" s="148">
        <v>0</v>
      </c>
      <c r="D522">
        <v>5159.88</v>
      </c>
      <c r="E522" s="148">
        <v>0</v>
      </c>
      <c r="F522" s="148">
        <v>5159.88</v>
      </c>
    </row>
    <row r="523" spans="1:6" x14ac:dyDescent="0.25">
      <c r="A523" t="s">
        <v>601</v>
      </c>
      <c r="B523" s="148" t="s">
        <v>602</v>
      </c>
      <c r="C523" s="148">
        <v>0</v>
      </c>
      <c r="D523">
        <v>349.33</v>
      </c>
      <c r="E523" s="148">
        <v>0</v>
      </c>
      <c r="F523" s="148">
        <v>349.33</v>
      </c>
    </row>
    <row r="524" spans="1:6" x14ac:dyDescent="0.25">
      <c r="A524" t="s">
        <v>603</v>
      </c>
      <c r="B524" s="148" t="s">
        <v>604</v>
      </c>
      <c r="C524" s="148">
        <v>0</v>
      </c>
      <c r="D524">
        <v>863478.87</v>
      </c>
      <c r="E524" s="148">
        <v>5457.8</v>
      </c>
      <c r="F524" s="148">
        <v>858021.07</v>
      </c>
    </row>
    <row r="529" spans="1:6" x14ac:dyDescent="0.25">
      <c r="F529" s="148">
        <v>8456.4</v>
      </c>
    </row>
    <row r="530" spans="1:6" x14ac:dyDescent="0.25">
      <c r="A530" t="s">
        <v>605</v>
      </c>
      <c r="B530" s="148" t="s">
        <v>606</v>
      </c>
      <c r="C530" s="148">
        <v>0</v>
      </c>
      <c r="D530">
        <v>19131.599999999999</v>
      </c>
      <c r="E530" s="148">
        <v>0</v>
      </c>
      <c r="F530" s="148">
        <v>19131.599999999999</v>
      </c>
    </row>
    <row r="531" spans="1:6" x14ac:dyDescent="0.25">
      <c r="A531" t="s">
        <v>607</v>
      </c>
      <c r="B531" s="148" t="s">
        <v>608</v>
      </c>
      <c r="C531" s="148">
        <v>0</v>
      </c>
      <c r="D531">
        <v>533200</v>
      </c>
      <c r="E531" s="148">
        <v>0</v>
      </c>
      <c r="F531" s="148">
        <v>533200</v>
      </c>
    </row>
    <row r="532" spans="1:6" x14ac:dyDescent="0.25">
      <c r="A532" t="s">
        <v>609</v>
      </c>
      <c r="B532" s="148" t="s">
        <v>610</v>
      </c>
      <c r="C532" s="148">
        <v>0</v>
      </c>
      <c r="D532">
        <v>17666.66</v>
      </c>
      <c r="E532" s="148">
        <v>0</v>
      </c>
      <c r="F532" s="148">
        <v>17666.66</v>
      </c>
    </row>
    <row r="533" spans="1:6" x14ac:dyDescent="0.25">
      <c r="A533" t="s">
        <v>611</v>
      </c>
      <c r="B533" s="148" t="s">
        <v>612</v>
      </c>
      <c r="C533" s="148">
        <v>0</v>
      </c>
      <c r="D533">
        <v>908892.09</v>
      </c>
      <c r="E533" s="148">
        <v>1179.43</v>
      </c>
      <c r="F533" s="148">
        <v>907712.66</v>
      </c>
    </row>
    <row r="534" spans="1:6" x14ac:dyDescent="0.25">
      <c r="A534" t="s">
        <v>613</v>
      </c>
      <c r="B534" s="148" t="s">
        <v>614</v>
      </c>
      <c r="C534" s="148">
        <v>0</v>
      </c>
      <c r="D534">
        <v>2022294.21</v>
      </c>
      <c r="E534" s="148">
        <v>29831.08</v>
      </c>
      <c r="F534" s="148">
        <v>1992463.13</v>
      </c>
    </row>
    <row r="535" spans="1:6" x14ac:dyDescent="0.25">
      <c r="A535" t="s">
        <v>615</v>
      </c>
      <c r="B535" s="148" t="s">
        <v>616</v>
      </c>
      <c r="C535" s="148">
        <v>0</v>
      </c>
      <c r="D535">
        <v>83249.490000000005</v>
      </c>
      <c r="E535" s="148">
        <v>2934.34</v>
      </c>
      <c r="F535" s="148">
        <v>80315.149999999994</v>
      </c>
    </row>
    <row r="536" spans="1:6" x14ac:dyDescent="0.25">
      <c r="A536" t="s">
        <v>617</v>
      </c>
      <c r="B536" s="148" t="s">
        <v>618</v>
      </c>
      <c r="C536" s="148">
        <v>0</v>
      </c>
      <c r="D536">
        <v>395810.93</v>
      </c>
      <c r="E536" s="148">
        <v>26896.74</v>
      </c>
      <c r="F536" s="148">
        <v>368914.19</v>
      </c>
    </row>
    <row r="537" spans="1:6" x14ac:dyDescent="0.25">
      <c r="A537" t="s">
        <v>619</v>
      </c>
      <c r="B537" s="148" t="s">
        <v>620</v>
      </c>
      <c r="C537" s="148">
        <v>0</v>
      </c>
      <c r="D537">
        <v>1543233.79</v>
      </c>
      <c r="E537" s="148">
        <v>0</v>
      </c>
      <c r="F537" s="148">
        <v>1543233.79</v>
      </c>
    </row>
    <row r="538" spans="1:6" x14ac:dyDescent="0.25">
      <c r="A538" t="s">
        <v>621</v>
      </c>
      <c r="B538" s="148" t="s">
        <v>622</v>
      </c>
      <c r="C538" s="148">
        <v>0</v>
      </c>
      <c r="D538">
        <v>4675757.6500000004</v>
      </c>
      <c r="E538" s="148">
        <v>23362.880000000001</v>
      </c>
      <c r="F538" s="148">
        <v>4652394.7699999996</v>
      </c>
    </row>
    <row r="539" spans="1:6" x14ac:dyDescent="0.25">
      <c r="A539" t="s">
        <v>623</v>
      </c>
      <c r="B539" s="148" t="s">
        <v>624</v>
      </c>
      <c r="C539" s="148">
        <v>0</v>
      </c>
      <c r="D539">
        <v>6006.01</v>
      </c>
      <c r="E539" s="148">
        <v>0</v>
      </c>
      <c r="F539" s="148">
        <v>6006.01</v>
      </c>
    </row>
    <row r="540" spans="1:6" x14ac:dyDescent="0.25">
      <c r="A540" t="s">
        <v>625</v>
      </c>
      <c r="B540" s="148" t="s">
        <v>626</v>
      </c>
      <c r="C540" s="148">
        <v>0</v>
      </c>
      <c r="D540">
        <v>855235.62</v>
      </c>
      <c r="E540" s="148">
        <v>23358</v>
      </c>
      <c r="F540" s="148">
        <v>831877.62</v>
      </c>
    </row>
    <row r="541" spans="1:6" x14ac:dyDescent="0.25">
      <c r="A541" t="s">
        <v>627</v>
      </c>
      <c r="B541" s="148" t="s">
        <v>628</v>
      </c>
      <c r="C541" s="148">
        <v>0</v>
      </c>
      <c r="D541">
        <v>1000</v>
      </c>
      <c r="E541" s="148">
        <v>0</v>
      </c>
      <c r="F541" s="148">
        <v>1000</v>
      </c>
    </row>
    <row r="542" spans="1:6" x14ac:dyDescent="0.25">
      <c r="A542" t="s">
        <v>629</v>
      </c>
      <c r="B542" s="148" t="s">
        <v>630</v>
      </c>
      <c r="C542" s="148">
        <v>0</v>
      </c>
      <c r="D542">
        <v>167857.8</v>
      </c>
      <c r="E542" s="148">
        <v>0</v>
      </c>
      <c r="F542" s="148">
        <v>167857.8</v>
      </c>
    </row>
    <row r="543" spans="1:6" x14ac:dyDescent="0.25">
      <c r="A543" t="s">
        <v>631</v>
      </c>
      <c r="B543" s="148" t="s">
        <v>632</v>
      </c>
      <c r="C543" s="148">
        <v>0</v>
      </c>
      <c r="D543">
        <v>1820520.71</v>
      </c>
      <c r="E543" s="148">
        <v>0</v>
      </c>
      <c r="F543" s="148">
        <v>1820520.71</v>
      </c>
    </row>
    <row r="544" spans="1:6" x14ac:dyDescent="0.25">
      <c r="A544" t="s">
        <v>633</v>
      </c>
      <c r="B544" s="148" t="s">
        <v>634</v>
      </c>
      <c r="C544" s="148">
        <v>0</v>
      </c>
      <c r="D544">
        <v>85000</v>
      </c>
      <c r="E544" s="148">
        <v>0</v>
      </c>
      <c r="F544" s="148">
        <v>85000</v>
      </c>
    </row>
    <row r="545" spans="1:6" x14ac:dyDescent="0.25">
      <c r="A545" t="s">
        <v>635</v>
      </c>
      <c r="B545" s="148" t="s">
        <v>636</v>
      </c>
      <c r="C545" s="148">
        <v>0</v>
      </c>
      <c r="D545">
        <v>1493587.94</v>
      </c>
      <c r="E545" s="148">
        <v>4.88</v>
      </c>
      <c r="F545" s="148">
        <v>1493583.06</v>
      </c>
    </row>
    <row r="546" spans="1:6" x14ac:dyDescent="0.25">
      <c r="A546" t="s">
        <v>637</v>
      </c>
      <c r="B546" s="148" t="s">
        <v>638</v>
      </c>
      <c r="C546" s="148">
        <v>0</v>
      </c>
      <c r="D546">
        <v>246549.57</v>
      </c>
      <c r="E546" s="148">
        <v>0</v>
      </c>
      <c r="F546" s="148">
        <v>246549.57</v>
      </c>
    </row>
    <row r="547" spans="1:6" x14ac:dyDescent="0.25">
      <c r="A547" t="s">
        <v>639</v>
      </c>
      <c r="B547" s="148" t="s">
        <v>640</v>
      </c>
      <c r="C547" s="148">
        <v>0</v>
      </c>
      <c r="D547">
        <v>639012.5</v>
      </c>
      <c r="E547" s="148">
        <v>0</v>
      </c>
      <c r="F547" s="148">
        <v>639012.5</v>
      </c>
    </row>
    <row r="548" spans="1:6" x14ac:dyDescent="0.25">
      <c r="A548" t="s">
        <v>641</v>
      </c>
      <c r="B548" s="148" t="s">
        <v>642</v>
      </c>
      <c r="C548" s="148">
        <v>0</v>
      </c>
      <c r="D548">
        <v>565352.5</v>
      </c>
      <c r="E548" s="148">
        <v>0</v>
      </c>
      <c r="F548" s="148">
        <v>565352.5</v>
      </c>
    </row>
    <row r="549" spans="1:6" x14ac:dyDescent="0.25">
      <c r="A549" t="s">
        <v>643</v>
      </c>
      <c r="B549" s="148" t="s">
        <v>644</v>
      </c>
      <c r="C549" s="148">
        <v>0</v>
      </c>
      <c r="D549">
        <v>66468</v>
      </c>
      <c r="E549" s="148">
        <v>0</v>
      </c>
      <c r="F549" s="148">
        <v>66468</v>
      </c>
    </row>
    <row r="550" spans="1:6" x14ac:dyDescent="0.25">
      <c r="A550" t="s">
        <v>645</v>
      </c>
      <c r="B550" s="148" t="s">
        <v>646</v>
      </c>
      <c r="C550" s="148">
        <v>0</v>
      </c>
      <c r="D550">
        <v>7192</v>
      </c>
      <c r="E550" s="148">
        <v>0</v>
      </c>
      <c r="F550" s="148">
        <v>7192</v>
      </c>
    </row>
    <row r="551" spans="1:6" x14ac:dyDescent="0.25">
      <c r="A551" t="s">
        <v>647</v>
      </c>
      <c r="B551" s="148" t="s">
        <v>648</v>
      </c>
      <c r="C551" s="148">
        <v>0</v>
      </c>
      <c r="D551">
        <v>141935.28</v>
      </c>
      <c r="E551" s="148">
        <v>14947</v>
      </c>
      <c r="F551" s="148">
        <v>126988.28</v>
      </c>
    </row>
    <row r="552" spans="1:6" x14ac:dyDescent="0.25">
      <c r="A552" t="s">
        <v>649</v>
      </c>
      <c r="B552" s="148" t="s">
        <v>650</v>
      </c>
      <c r="C552" s="148">
        <v>0</v>
      </c>
      <c r="D552">
        <v>141935.28</v>
      </c>
      <c r="E552" s="148">
        <v>14947</v>
      </c>
      <c r="F552" s="148">
        <v>126988.28</v>
      </c>
    </row>
    <row r="553" spans="1:6" x14ac:dyDescent="0.25">
      <c r="A553" t="s">
        <v>651</v>
      </c>
      <c r="B553" s="148" t="s">
        <v>652</v>
      </c>
      <c r="C553" s="148">
        <v>0</v>
      </c>
      <c r="D553">
        <v>38438979.18</v>
      </c>
      <c r="E553" s="148">
        <v>882945.14</v>
      </c>
      <c r="F553" s="148">
        <v>37556034.039999999</v>
      </c>
    </row>
    <row r="554" spans="1:6" x14ac:dyDescent="0.25">
      <c r="A554" t="s">
        <v>653</v>
      </c>
      <c r="B554" s="148" t="s">
        <v>654</v>
      </c>
      <c r="C554" s="148">
        <v>0</v>
      </c>
      <c r="D554">
        <v>162142.81</v>
      </c>
      <c r="E554" s="148">
        <v>0</v>
      </c>
      <c r="F554" s="148">
        <v>162142.81</v>
      </c>
    </row>
    <row r="555" spans="1:6" x14ac:dyDescent="0.25">
      <c r="A555" t="s">
        <v>655</v>
      </c>
      <c r="B555" s="148" t="s">
        <v>656</v>
      </c>
      <c r="C555" s="148">
        <v>0</v>
      </c>
      <c r="D555">
        <v>38261770.729999997</v>
      </c>
      <c r="E555" s="148">
        <v>880506.82</v>
      </c>
      <c r="F555" s="148">
        <v>37381263.909999996</v>
      </c>
    </row>
    <row r="556" spans="1:6" x14ac:dyDescent="0.25">
      <c r="A556" t="s">
        <v>657</v>
      </c>
      <c r="B556" s="148" t="s">
        <v>658</v>
      </c>
      <c r="C556" s="148">
        <v>0</v>
      </c>
      <c r="D556">
        <v>15065.64</v>
      </c>
      <c r="E556" s="148">
        <v>2438.3200000000002</v>
      </c>
      <c r="F556" s="148">
        <v>12627.32</v>
      </c>
    </row>
    <row r="557" spans="1:6" x14ac:dyDescent="0.25">
      <c r="A557" t="s">
        <v>659</v>
      </c>
      <c r="B557" s="148" t="s">
        <v>660</v>
      </c>
      <c r="C557" s="148">
        <v>0</v>
      </c>
      <c r="D557">
        <v>5883826.1799999997</v>
      </c>
      <c r="E557" s="148">
        <v>273548.65999999997</v>
      </c>
      <c r="F557" s="148">
        <v>5610277.5199999996</v>
      </c>
    </row>
    <row r="558" spans="1:6" x14ac:dyDescent="0.25">
      <c r="A558" t="s">
        <v>661</v>
      </c>
      <c r="B558" s="148" t="s">
        <v>662</v>
      </c>
      <c r="C558" s="148">
        <v>0</v>
      </c>
      <c r="D558">
        <v>61969</v>
      </c>
      <c r="E558" s="148">
        <v>0</v>
      </c>
      <c r="F558" s="148">
        <v>61969</v>
      </c>
    </row>
    <row r="559" spans="1:6" x14ac:dyDescent="0.25">
      <c r="A559" t="s">
        <v>663</v>
      </c>
      <c r="B559" s="148" t="s">
        <v>664</v>
      </c>
      <c r="C559" s="148">
        <v>0</v>
      </c>
      <c r="D559">
        <v>2246173.29</v>
      </c>
      <c r="E559" s="148">
        <v>962</v>
      </c>
      <c r="F559" s="148">
        <v>2245211.29</v>
      </c>
    </row>
    <row r="560" spans="1:6" x14ac:dyDescent="0.25">
      <c r="A560" t="s">
        <v>665</v>
      </c>
      <c r="B560" s="148" t="s">
        <v>666</v>
      </c>
      <c r="C560" s="148">
        <v>0</v>
      </c>
      <c r="D560">
        <v>93705</v>
      </c>
      <c r="E560" s="148">
        <v>0</v>
      </c>
      <c r="F560" s="148">
        <v>93705</v>
      </c>
    </row>
    <row r="561" spans="1:6" x14ac:dyDescent="0.25">
      <c r="A561" t="s">
        <v>667</v>
      </c>
      <c r="B561" s="148" t="s">
        <v>668</v>
      </c>
      <c r="C561" s="148">
        <v>0</v>
      </c>
      <c r="D561">
        <v>12045</v>
      </c>
      <c r="E561" s="148">
        <v>0</v>
      </c>
      <c r="F561" s="148">
        <v>12045</v>
      </c>
    </row>
    <row r="562" spans="1:6" x14ac:dyDescent="0.25">
      <c r="A562" t="s">
        <v>669</v>
      </c>
      <c r="B562" s="148" t="s">
        <v>670</v>
      </c>
      <c r="C562" s="148">
        <v>0</v>
      </c>
      <c r="D562">
        <v>3469933.89</v>
      </c>
      <c r="E562" s="148">
        <v>272586.65999999997</v>
      </c>
      <c r="F562" s="148">
        <v>3197347.23</v>
      </c>
    </row>
    <row r="563" spans="1:6" x14ac:dyDescent="0.25">
      <c r="A563">
        <v>5.2</v>
      </c>
      <c r="B563" s="148" t="s">
        <v>671</v>
      </c>
      <c r="C563" s="148">
        <v>0</v>
      </c>
      <c r="D563">
        <v>42164452.770000003</v>
      </c>
      <c r="E563" s="148">
        <v>778091.72</v>
      </c>
      <c r="F563" s="148">
        <v>41386361.049999997</v>
      </c>
    </row>
    <row r="564" spans="1:6" x14ac:dyDescent="0.25">
      <c r="A564" t="s">
        <v>672</v>
      </c>
      <c r="B564" s="148" t="s">
        <v>673</v>
      </c>
      <c r="C564" s="148">
        <v>0</v>
      </c>
      <c r="D564">
        <v>21885785.77</v>
      </c>
      <c r="E564" s="148">
        <v>448209.58</v>
      </c>
      <c r="F564" s="148">
        <v>21437576.190000001</v>
      </c>
    </row>
    <row r="565" spans="1:6" x14ac:dyDescent="0.25">
      <c r="A565" t="s">
        <v>674</v>
      </c>
      <c r="B565" s="148" t="s">
        <v>675</v>
      </c>
      <c r="C565" s="148">
        <v>0</v>
      </c>
      <c r="D565">
        <v>21885785.77</v>
      </c>
      <c r="E565" s="148">
        <v>448209.58</v>
      </c>
      <c r="F565" s="148">
        <v>21437576.190000001</v>
      </c>
    </row>
    <row r="566" spans="1:6" x14ac:dyDescent="0.25">
      <c r="A566" t="s">
        <v>676</v>
      </c>
      <c r="B566" s="148" t="s">
        <v>677</v>
      </c>
      <c r="C566" s="148">
        <v>0</v>
      </c>
      <c r="D566">
        <v>21885785.77</v>
      </c>
      <c r="E566" s="148">
        <v>448209.58</v>
      </c>
      <c r="F566" s="148">
        <v>21437576.190000001</v>
      </c>
    </row>
    <row r="567" spans="1:6" x14ac:dyDescent="0.25">
      <c r="A567" t="s">
        <v>678</v>
      </c>
      <c r="B567" s="148" t="s">
        <v>679</v>
      </c>
      <c r="C567" s="148">
        <v>0</v>
      </c>
      <c r="D567">
        <v>14314317.92</v>
      </c>
      <c r="E567" s="148">
        <v>325762.86</v>
      </c>
      <c r="F567" s="148">
        <v>13988555.060000001</v>
      </c>
    </row>
    <row r="568" spans="1:6" x14ac:dyDescent="0.25">
      <c r="A568" t="s">
        <v>680</v>
      </c>
      <c r="B568" s="148" t="s">
        <v>681</v>
      </c>
      <c r="C568" s="148">
        <v>0</v>
      </c>
      <c r="D568">
        <v>11385387.970000001</v>
      </c>
      <c r="E568" s="148">
        <v>67155.990000000005</v>
      </c>
      <c r="F568" s="148">
        <v>11318231.98</v>
      </c>
    </row>
    <row r="569" spans="1:6" x14ac:dyDescent="0.25">
      <c r="A569" t="s">
        <v>682</v>
      </c>
      <c r="B569" s="148" t="s">
        <v>681</v>
      </c>
      <c r="C569" s="148">
        <v>0</v>
      </c>
      <c r="D569">
        <v>11195724.859999999</v>
      </c>
      <c r="E569" s="148">
        <v>61069.18</v>
      </c>
      <c r="F569" s="148">
        <v>11134655.68</v>
      </c>
    </row>
    <row r="570" spans="1:6" x14ac:dyDescent="0.25">
      <c r="A570" t="s">
        <v>683</v>
      </c>
      <c r="B570" s="148" t="s">
        <v>684</v>
      </c>
      <c r="C570" s="148">
        <v>0</v>
      </c>
      <c r="D570">
        <v>189663.11</v>
      </c>
      <c r="E570" s="148">
        <v>6086.81</v>
      </c>
      <c r="F570" s="148">
        <v>183576.3</v>
      </c>
    </row>
    <row r="571" spans="1:6" x14ac:dyDescent="0.25">
      <c r="A571" t="s">
        <v>685</v>
      </c>
      <c r="B571" s="148" t="s">
        <v>686</v>
      </c>
      <c r="C571" s="148">
        <v>0</v>
      </c>
      <c r="D571">
        <v>1855325.17</v>
      </c>
      <c r="E571" s="148">
        <v>227330.21</v>
      </c>
      <c r="F571" s="148">
        <v>1627994.96</v>
      </c>
    </row>
    <row r="572" spans="1:6" x14ac:dyDescent="0.25">
      <c r="A572" t="s">
        <v>687</v>
      </c>
      <c r="B572" s="148" t="s">
        <v>688</v>
      </c>
      <c r="C572" s="148">
        <v>0</v>
      </c>
      <c r="D572">
        <v>1378602</v>
      </c>
      <c r="E572" s="148">
        <v>0</v>
      </c>
      <c r="F572" s="148">
        <v>1378602</v>
      </c>
    </row>
    <row r="573" spans="1:6" x14ac:dyDescent="0.25">
      <c r="A573" t="s">
        <v>689</v>
      </c>
      <c r="B573" s="148" t="s">
        <v>690</v>
      </c>
      <c r="C573" s="148">
        <v>0</v>
      </c>
      <c r="D573">
        <v>476723.17</v>
      </c>
      <c r="E573" s="148">
        <v>227330.21</v>
      </c>
      <c r="F573" s="148">
        <v>249392.96</v>
      </c>
    </row>
    <row r="574" spans="1:6" x14ac:dyDescent="0.25">
      <c r="A574" t="s">
        <v>691</v>
      </c>
      <c r="B574" s="148" t="s">
        <v>692</v>
      </c>
      <c r="C574" s="148">
        <v>0</v>
      </c>
      <c r="D574">
        <v>1003430.74</v>
      </c>
      <c r="E574" s="148">
        <v>31276.66</v>
      </c>
      <c r="F574" s="148">
        <v>972154.08</v>
      </c>
    </row>
    <row r="575" spans="1:6" x14ac:dyDescent="0.25">
      <c r="A575" t="s">
        <v>693</v>
      </c>
      <c r="B575" s="148" t="s">
        <v>694</v>
      </c>
      <c r="C575" s="148">
        <v>0</v>
      </c>
      <c r="D575">
        <v>40910.959999999999</v>
      </c>
      <c r="E575" s="148">
        <v>0</v>
      </c>
      <c r="F575" s="148">
        <v>40910.959999999999</v>
      </c>
    </row>
    <row r="576" spans="1:6" x14ac:dyDescent="0.25">
      <c r="A576" t="s">
        <v>695</v>
      </c>
      <c r="B576" s="148" t="s">
        <v>696</v>
      </c>
      <c r="C576" s="148">
        <v>0</v>
      </c>
      <c r="D576">
        <v>962519.78</v>
      </c>
      <c r="E576" s="148">
        <v>31276.66</v>
      </c>
      <c r="F576" s="148">
        <v>931243.12</v>
      </c>
    </row>
    <row r="577" spans="1:6" x14ac:dyDescent="0.25">
      <c r="A577" t="s">
        <v>697</v>
      </c>
      <c r="B577" s="148" t="s">
        <v>698</v>
      </c>
      <c r="C577" s="148">
        <v>0</v>
      </c>
      <c r="D577">
        <v>70174.039999999994</v>
      </c>
      <c r="E577" s="148">
        <v>0</v>
      </c>
      <c r="F577" s="148">
        <v>70174.039999999994</v>
      </c>
    </row>
    <row r="578" spans="1:6" x14ac:dyDescent="0.25">
      <c r="A578" t="s">
        <v>699</v>
      </c>
      <c r="B578" s="148" t="s">
        <v>700</v>
      </c>
      <c r="C578" s="148">
        <v>0</v>
      </c>
      <c r="D578">
        <v>70174.039999999994</v>
      </c>
      <c r="E578" s="148">
        <v>0</v>
      </c>
      <c r="F578" s="148">
        <v>70174.039999999994</v>
      </c>
    </row>
    <row r="579" spans="1:6" x14ac:dyDescent="0.25">
      <c r="A579" t="s">
        <v>701</v>
      </c>
      <c r="B579" s="148" t="s">
        <v>702</v>
      </c>
      <c r="C579" s="148">
        <v>0</v>
      </c>
      <c r="D579">
        <v>5964349.0800000001</v>
      </c>
      <c r="E579" s="148">
        <v>4119.28</v>
      </c>
      <c r="F579" s="148">
        <v>5960229.7999999998</v>
      </c>
    </row>
    <row r="580" spans="1:6" x14ac:dyDescent="0.25">
      <c r="A580" t="s">
        <v>703</v>
      </c>
      <c r="B580" s="148" t="s">
        <v>704</v>
      </c>
      <c r="C580" s="148">
        <v>0</v>
      </c>
      <c r="D580">
        <v>5964349.0800000001</v>
      </c>
      <c r="E580" s="148">
        <v>4119.28</v>
      </c>
      <c r="F580" s="148">
        <v>5960229.7999999998</v>
      </c>
    </row>
    <row r="581" spans="1:6" x14ac:dyDescent="0.25">
      <c r="A581" t="s">
        <v>705</v>
      </c>
      <c r="B581" s="148" t="s">
        <v>704</v>
      </c>
      <c r="C581" s="148">
        <v>0</v>
      </c>
      <c r="D581">
        <v>5964349.0800000001</v>
      </c>
      <c r="E581" s="148">
        <v>4119.28</v>
      </c>
      <c r="F581" s="148">
        <v>5960229.7999999998</v>
      </c>
    </row>
    <row r="582" spans="1:6" x14ac:dyDescent="0.25">
      <c r="A582">
        <v>5.3</v>
      </c>
      <c r="B582" s="148" t="s">
        <v>706</v>
      </c>
      <c r="C582" s="148">
        <v>0</v>
      </c>
      <c r="D582">
        <v>249779</v>
      </c>
      <c r="E582" s="148">
        <v>14250</v>
      </c>
      <c r="F582" s="148">
        <v>235529</v>
      </c>
    </row>
    <row r="583" spans="1:6" x14ac:dyDescent="0.25">
      <c r="A583" t="s">
        <v>707</v>
      </c>
      <c r="B583" s="148" t="s">
        <v>708</v>
      </c>
      <c r="C583" s="148">
        <v>0</v>
      </c>
      <c r="D583">
        <v>249779</v>
      </c>
      <c r="E583" s="148">
        <v>14250</v>
      </c>
      <c r="F583" s="148">
        <v>235529</v>
      </c>
    </row>
    <row r="584" spans="1:6" x14ac:dyDescent="0.25">
      <c r="A584" t="s">
        <v>709</v>
      </c>
      <c r="B584" s="148" t="s">
        <v>710</v>
      </c>
      <c r="C584" s="148">
        <v>0</v>
      </c>
      <c r="D584">
        <v>249779</v>
      </c>
      <c r="E584" s="148">
        <v>14250</v>
      </c>
      <c r="F584" s="148">
        <v>235529</v>
      </c>
    </row>
    <row r="585" spans="1:6" x14ac:dyDescent="0.25">
      <c r="A585" t="s">
        <v>711</v>
      </c>
      <c r="B585" s="148" t="s">
        <v>712</v>
      </c>
      <c r="C585" s="148">
        <v>0</v>
      </c>
      <c r="D585">
        <v>249779</v>
      </c>
      <c r="E585" s="148">
        <v>14250</v>
      </c>
      <c r="F585" s="148">
        <v>235529</v>
      </c>
    </row>
    <row r="586" spans="1:6" x14ac:dyDescent="0.25">
      <c r="A586">
        <v>5.5</v>
      </c>
      <c r="B586" s="148" t="s">
        <v>713</v>
      </c>
      <c r="C586" s="148">
        <v>0</v>
      </c>
      <c r="D586">
        <v>5656310.21</v>
      </c>
      <c r="E586" s="148">
        <v>0</v>
      </c>
      <c r="F586" s="148">
        <v>5656310.21</v>
      </c>
    </row>
    <row r="587" spans="1:6" x14ac:dyDescent="0.25">
      <c r="A587" t="s">
        <v>714</v>
      </c>
      <c r="B587" s="148" t="s">
        <v>715</v>
      </c>
      <c r="C587" s="148">
        <v>0</v>
      </c>
      <c r="D587">
        <v>5656310.21</v>
      </c>
      <c r="E587" s="148">
        <v>0</v>
      </c>
      <c r="F587" s="148">
        <v>5656310.21</v>
      </c>
    </row>
    <row r="588" spans="1:6" x14ac:dyDescent="0.25">
      <c r="A588" t="s">
        <v>716</v>
      </c>
      <c r="B588" s="148" t="s">
        <v>717</v>
      </c>
      <c r="C588" s="148">
        <v>0</v>
      </c>
      <c r="D588">
        <v>2397344.61</v>
      </c>
      <c r="E588" s="148">
        <v>0</v>
      </c>
      <c r="F588" s="148">
        <v>2397344.61</v>
      </c>
    </row>
    <row r="589" spans="1:6" x14ac:dyDescent="0.25">
      <c r="A589" t="s">
        <v>718</v>
      </c>
      <c r="B589" s="148" t="s">
        <v>719</v>
      </c>
      <c r="C589" s="148">
        <v>0</v>
      </c>
      <c r="D589">
        <v>2397344.61</v>
      </c>
      <c r="E589" s="148">
        <v>0</v>
      </c>
      <c r="F589" s="148">
        <v>2397344.61</v>
      </c>
    </row>
    <row r="590" spans="1:6" x14ac:dyDescent="0.25">
      <c r="A590" t="s">
        <v>720</v>
      </c>
      <c r="B590" s="148" t="s">
        <v>721</v>
      </c>
      <c r="C590" s="148">
        <v>0</v>
      </c>
      <c r="D590">
        <v>3223386.84</v>
      </c>
      <c r="E590" s="148">
        <v>0</v>
      </c>
      <c r="F590" s="148">
        <v>3223386.84</v>
      </c>
    </row>
    <row r="591" spans="1:6" x14ac:dyDescent="0.25">
      <c r="A591" t="s">
        <v>722</v>
      </c>
      <c r="B591" s="148" t="s">
        <v>723</v>
      </c>
      <c r="C591" s="148">
        <v>0</v>
      </c>
      <c r="D591">
        <v>217809.35</v>
      </c>
      <c r="E591" s="148">
        <v>0</v>
      </c>
      <c r="F591" s="148">
        <v>217809.35</v>
      </c>
    </row>
    <row r="592" spans="1:6" x14ac:dyDescent="0.25">
      <c r="A592" t="s">
        <v>724</v>
      </c>
      <c r="B592" s="148" t="s">
        <v>725</v>
      </c>
      <c r="C592" s="148">
        <v>0</v>
      </c>
      <c r="D592">
        <v>42203.6</v>
      </c>
      <c r="E592" s="148">
        <v>0</v>
      </c>
      <c r="F592" s="148">
        <v>42203.6</v>
      </c>
    </row>
    <row r="593" spans="1:6" x14ac:dyDescent="0.25">
      <c r="A593" t="s">
        <v>726</v>
      </c>
      <c r="B593" s="148" t="s">
        <v>727</v>
      </c>
      <c r="C593" s="148">
        <v>0</v>
      </c>
      <c r="D593">
        <v>254504.2</v>
      </c>
      <c r="E593" s="148">
        <v>0</v>
      </c>
      <c r="F593" s="148">
        <v>254504.2</v>
      </c>
    </row>
    <row r="594" spans="1:6" x14ac:dyDescent="0.25">
      <c r="A594" t="s">
        <v>728</v>
      </c>
      <c r="B594" s="148" t="s">
        <v>729</v>
      </c>
      <c r="C594" s="148">
        <v>0</v>
      </c>
      <c r="D594">
        <v>128394.03</v>
      </c>
      <c r="E594" s="148">
        <v>0</v>
      </c>
      <c r="F594" s="148">
        <v>128394.03</v>
      </c>
    </row>
    <row r="595" spans="1:6" x14ac:dyDescent="0.25">
      <c r="A595" t="s">
        <v>730</v>
      </c>
      <c r="B595" s="148" t="s">
        <v>731</v>
      </c>
      <c r="C595" s="148">
        <v>0</v>
      </c>
      <c r="D595">
        <v>9341.26</v>
      </c>
      <c r="E595" s="148">
        <v>0</v>
      </c>
      <c r="F595" s="148">
        <v>9341.26</v>
      </c>
    </row>
    <row r="596" spans="1:6" x14ac:dyDescent="0.25">
      <c r="A596" t="s">
        <v>732</v>
      </c>
      <c r="B596" s="148" t="s">
        <v>733</v>
      </c>
      <c r="C596" s="148">
        <v>0</v>
      </c>
      <c r="D596">
        <v>43400</v>
      </c>
      <c r="E596" s="148">
        <v>0</v>
      </c>
      <c r="F596" s="148">
        <v>43400</v>
      </c>
    </row>
    <row r="597" spans="1:6" x14ac:dyDescent="0.25">
      <c r="A597" t="s">
        <v>734</v>
      </c>
      <c r="B597" s="148" t="s">
        <v>735</v>
      </c>
      <c r="C597" s="148">
        <v>0</v>
      </c>
      <c r="D597">
        <v>96515.01</v>
      </c>
      <c r="E597" s="148">
        <v>0</v>
      </c>
      <c r="F597" s="148">
        <v>96515.01</v>
      </c>
    </row>
    <row r="598" spans="1:6" x14ac:dyDescent="0.25">
      <c r="A598" t="s">
        <v>736</v>
      </c>
      <c r="B598" s="148" t="s">
        <v>737</v>
      </c>
      <c r="C598" s="148">
        <v>0</v>
      </c>
    </row>
    <row r="602" spans="1:6" x14ac:dyDescent="0.25">
      <c r="B602" s="148" t="s">
        <v>744</v>
      </c>
      <c r="C602" s="148">
        <v>0</v>
      </c>
      <c r="D602">
        <v>2821.92</v>
      </c>
      <c r="E602" s="148">
        <v>0</v>
      </c>
    </row>
    <row r="603" spans="1:6" x14ac:dyDescent="0.25">
      <c r="A603" t="s">
        <v>745</v>
      </c>
      <c r="B603" s="148" t="s">
        <v>746</v>
      </c>
      <c r="C603" s="148">
        <v>0</v>
      </c>
      <c r="D603">
        <v>19865.419999999998</v>
      </c>
      <c r="F603" s="148">
        <v>19865.419999999998</v>
      </c>
    </row>
    <row r="604" spans="1:6" x14ac:dyDescent="0.25">
      <c r="A604" t="s">
        <v>747</v>
      </c>
      <c r="B604" s="148" t="s">
        <v>748</v>
      </c>
      <c r="C604" s="148">
        <v>0</v>
      </c>
      <c r="D604">
        <v>55689.93</v>
      </c>
      <c r="E604" s="148">
        <v>0</v>
      </c>
      <c r="F604" s="148">
        <v>55689.93</v>
      </c>
    </row>
    <row r="605" spans="1:6" x14ac:dyDescent="0.25">
      <c r="B605" s="148" t="s">
        <v>749</v>
      </c>
      <c r="C605" s="148">
        <v>0</v>
      </c>
      <c r="D605">
        <v>110934</v>
      </c>
      <c r="E605" s="148">
        <v>0</v>
      </c>
      <c r="F605" s="148">
        <v>110934</v>
      </c>
    </row>
    <row r="606" spans="1:6" x14ac:dyDescent="0.25">
      <c r="A606" t="s">
        <v>750</v>
      </c>
      <c r="B606" s="148" t="s">
        <v>751</v>
      </c>
      <c r="C606" s="148">
        <v>0</v>
      </c>
      <c r="D606">
        <v>5242.08</v>
      </c>
      <c r="E606" s="148">
        <v>0</v>
      </c>
      <c r="F606" s="148">
        <v>5242.08</v>
      </c>
    </row>
    <row r="607" spans="1:6" x14ac:dyDescent="0.25">
      <c r="A607" t="s">
        <v>752</v>
      </c>
      <c r="B607" s="148" t="s">
        <v>753</v>
      </c>
      <c r="C607" s="148">
        <v>0</v>
      </c>
      <c r="D607">
        <v>20746.830000000002</v>
      </c>
      <c r="E607" s="148">
        <v>0</v>
      </c>
      <c r="F607" s="148">
        <v>20746.830000000002</v>
      </c>
    </row>
    <row r="608" spans="1:6" x14ac:dyDescent="0.25">
      <c r="A608" t="s">
        <v>754</v>
      </c>
      <c r="B608" s="148" t="s">
        <v>755</v>
      </c>
      <c r="C608" s="148">
        <v>0</v>
      </c>
      <c r="D608">
        <v>166030.65</v>
      </c>
      <c r="E608" s="148">
        <v>0</v>
      </c>
      <c r="F608" s="148">
        <v>166030.65</v>
      </c>
    </row>
    <row r="609" spans="1:6" x14ac:dyDescent="0.25">
      <c r="A609" t="s">
        <v>756</v>
      </c>
      <c r="B609" s="148" t="s">
        <v>757</v>
      </c>
      <c r="C609" s="148">
        <v>0</v>
      </c>
      <c r="D609">
        <v>56014.14</v>
      </c>
      <c r="E609" s="148">
        <v>0</v>
      </c>
      <c r="F609" s="148">
        <v>56014.14</v>
      </c>
    </row>
    <row r="610" spans="1:6" x14ac:dyDescent="0.25">
      <c r="A610" t="s">
        <v>758</v>
      </c>
      <c r="B610" s="148" t="s">
        <v>759</v>
      </c>
      <c r="C610" s="148">
        <v>0</v>
      </c>
      <c r="D610">
        <v>84870.95</v>
      </c>
      <c r="E610" s="148">
        <v>0</v>
      </c>
      <c r="F610" s="148">
        <v>84870.95</v>
      </c>
    </row>
    <row r="611" spans="1:6" x14ac:dyDescent="0.25">
      <c r="A611" t="s">
        <v>760</v>
      </c>
      <c r="B611" s="148" t="s">
        <v>761</v>
      </c>
      <c r="C611" s="148">
        <v>0</v>
      </c>
      <c r="D611">
        <v>115611.98</v>
      </c>
      <c r="E611" s="148">
        <v>0</v>
      </c>
      <c r="F611" s="148">
        <v>115611.98</v>
      </c>
    </row>
    <row r="612" spans="1:6" x14ac:dyDescent="0.25">
      <c r="A612" t="s">
        <v>762</v>
      </c>
      <c r="B612" s="148" t="s">
        <v>763</v>
      </c>
      <c r="C612" s="148">
        <v>0</v>
      </c>
      <c r="D612">
        <v>35578.76</v>
      </c>
      <c r="E612" s="148">
        <v>0</v>
      </c>
      <c r="F612" s="148">
        <v>35578.76</v>
      </c>
    </row>
    <row r="613" spans="1:6" x14ac:dyDescent="0.25">
      <c r="A613" t="s">
        <v>764</v>
      </c>
      <c r="B613" s="148" t="s">
        <v>765</v>
      </c>
      <c r="C613" s="148">
        <v>0</v>
      </c>
      <c r="D613">
        <v>34874.28</v>
      </c>
      <c r="E613" s="148">
        <v>0</v>
      </c>
      <c r="F613" s="148">
        <v>34874.28</v>
      </c>
    </row>
    <row r="614" spans="1:6" x14ac:dyDescent="0.25">
      <c r="A614" t="s">
        <v>766</v>
      </c>
      <c r="B614" s="148" t="s">
        <v>767</v>
      </c>
      <c r="C614" s="148">
        <v>0</v>
      </c>
      <c r="D614">
        <v>704.48</v>
      </c>
      <c r="E614" s="148">
        <v>0</v>
      </c>
      <c r="F614" s="148">
        <v>704.48</v>
      </c>
    </row>
    <row r="615" spans="1:6" x14ac:dyDescent="0.25">
      <c r="A615">
        <v>5.6</v>
      </c>
      <c r="B615" s="148" t="s">
        <v>768</v>
      </c>
      <c r="C615" s="148">
        <v>0</v>
      </c>
      <c r="D615">
        <v>33710211.700000003</v>
      </c>
      <c r="E615" s="148">
        <v>535800</v>
      </c>
      <c r="F615" s="148">
        <v>33174411.699999999</v>
      </c>
    </row>
    <row r="616" spans="1:6" x14ac:dyDescent="0.25">
      <c r="A616" t="s">
        <v>769</v>
      </c>
      <c r="B616" s="148" t="s">
        <v>770</v>
      </c>
      <c r="C616" s="148">
        <v>0</v>
      </c>
      <c r="D616">
        <v>33710211.700000003</v>
      </c>
      <c r="E616" s="148">
        <v>535800</v>
      </c>
      <c r="F616" s="148">
        <v>33174411.699999999</v>
      </c>
    </row>
    <row r="617" spans="1:6" x14ac:dyDescent="0.25">
      <c r="A617" t="s">
        <v>771</v>
      </c>
      <c r="B617" s="148" t="s">
        <v>772</v>
      </c>
      <c r="C617" s="148">
        <v>0</v>
      </c>
      <c r="D617">
        <v>33710211.700000003</v>
      </c>
      <c r="E617" s="148">
        <v>535800</v>
      </c>
      <c r="F617" s="148">
        <v>33174411.699999999</v>
      </c>
    </row>
    <row r="618" spans="1:6" x14ac:dyDescent="0.25">
      <c r="A618" t="s">
        <v>773</v>
      </c>
      <c r="B618" s="148" t="s">
        <v>772</v>
      </c>
      <c r="C618" s="148">
        <v>0</v>
      </c>
      <c r="D618">
        <v>33710211.700000003</v>
      </c>
      <c r="E618" s="148">
        <v>535800</v>
      </c>
      <c r="F618" s="148">
        <v>33174411.699999999</v>
      </c>
    </row>
    <row r="619" spans="1:6" x14ac:dyDescent="0.25">
      <c r="A619">
        <v>7</v>
      </c>
      <c r="B619" s="148" t="s">
        <v>774</v>
      </c>
      <c r="C619" s="148">
        <v>0</v>
      </c>
      <c r="D619">
        <v>0</v>
      </c>
      <c r="E619" s="148">
        <v>0</v>
      </c>
      <c r="F619" s="148">
        <v>0</v>
      </c>
    </row>
    <row r="620" spans="1:6" x14ac:dyDescent="0.25">
      <c r="A620">
        <v>7.6</v>
      </c>
      <c r="B620" s="148" t="s">
        <v>775</v>
      </c>
      <c r="C620" s="148">
        <v>0</v>
      </c>
      <c r="D620">
        <v>0</v>
      </c>
      <c r="E620" s="148">
        <v>0</v>
      </c>
      <c r="F620" s="148">
        <v>0</v>
      </c>
    </row>
    <row r="621" spans="1:6" x14ac:dyDescent="0.25">
      <c r="A621" t="s">
        <v>776</v>
      </c>
      <c r="B621" s="148" t="s">
        <v>777</v>
      </c>
      <c r="C621" s="148">
        <v>2014770</v>
      </c>
      <c r="D621">
        <v>0</v>
      </c>
      <c r="E621" s="148">
        <v>0</v>
      </c>
      <c r="F621" s="148">
        <v>2014770</v>
      </c>
    </row>
    <row r="622" spans="1:6" x14ac:dyDescent="0.25">
      <c r="A622" t="s">
        <v>778</v>
      </c>
      <c r="B622" s="148" t="s">
        <v>777</v>
      </c>
      <c r="C622" s="148">
        <v>2014770</v>
      </c>
      <c r="D622">
        <v>0</v>
      </c>
      <c r="E622" s="148">
        <v>0</v>
      </c>
      <c r="F622" s="148">
        <v>2014770</v>
      </c>
    </row>
    <row r="623" spans="1:6" x14ac:dyDescent="0.25">
      <c r="A623" t="s">
        <v>779</v>
      </c>
      <c r="B623" s="148" t="s">
        <v>780</v>
      </c>
      <c r="C623" s="148">
        <v>2014770</v>
      </c>
      <c r="D623">
        <v>0</v>
      </c>
      <c r="E623" s="148">
        <v>0</v>
      </c>
      <c r="F623" s="148">
        <v>2014770</v>
      </c>
    </row>
    <row r="624" spans="1:6" x14ac:dyDescent="0.25">
      <c r="A624" t="s">
        <v>781</v>
      </c>
      <c r="B624" s="148" t="s">
        <v>782</v>
      </c>
      <c r="C624" s="148">
        <v>-2014770</v>
      </c>
      <c r="D624">
        <v>0</v>
      </c>
      <c r="E624" s="148">
        <v>0</v>
      </c>
      <c r="F624" s="148">
        <v>-2014770</v>
      </c>
    </row>
    <row r="625" spans="1:6" x14ac:dyDescent="0.25">
      <c r="A625" t="s">
        <v>783</v>
      </c>
      <c r="B625" s="148" t="s">
        <v>782</v>
      </c>
      <c r="C625" s="148">
        <v>-2014770</v>
      </c>
      <c r="D625">
        <v>0</v>
      </c>
      <c r="E625" s="148">
        <v>0</v>
      </c>
      <c r="F625" s="148">
        <v>-2014770</v>
      </c>
    </row>
    <row r="626" spans="1:6" x14ac:dyDescent="0.25">
      <c r="A626" t="s">
        <v>784</v>
      </c>
      <c r="B626" s="148" t="s">
        <v>785</v>
      </c>
      <c r="C626" s="148">
        <v>-2014770</v>
      </c>
      <c r="D626">
        <v>0</v>
      </c>
      <c r="E626" s="148">
        <v>0</v>
      </c>
      <c r="F626" s="148">
        <v>-2014770</v>
      </c>
    </row>
    <row r="627" spans="1:6" x14ac:dyDescent="0.25">
      <c r="A627">
        <v>8</v>
      </c>
      <c r="B627" s="148" t="s">
        <v>786</v>
      </c>
      <c r="C627" s="148">
        <v>0</v>
      </c>
      <c r="D627">
        <v>4258011354.7199998</v>
      </c>
      <c r="E627" s="148">
        <v>4258011354.7199998</v>
      </c>
      <c r="F627" s="148">
        <v>0</v>
      </c>
    </row>
    <row r="628" spans="1:6" x14ac:dyDescent="0.25">
      <c r="A628">
        <v>8.1</v>
      </c>
      <c r="B628" s="148" t="s">
        <v>787</v>
      </c>
      <c r="C628" s="148">
        <v>0</v>
      </c>
      <c r="D628">
        <v>1488839217.46</v>
      </c>
      <c r="E628" s="148">
        <v>1488839217.46</v>
      </c>
      <c r="F628" s="148">
        <v>0</v>
      </c>
    </row>
    <row r="629" spans="1:6" x14ac:dyDescent="0.25">
      <c r="A629" t="s">
        <v>788</v>
      </c>
      <c r="B629" s="148" t="s">
        <v>789</v>
      </c>
      <c r="C629" s="148">
        <v>0</v>
      </c>
      <c r="D629">
        <v>329543631.98000002</v>
      </c>
      <c r="E629" s="148">
        <v>329543631.98000002</v>
      </c>
      <c r="F629" s="148">
        <v>0</v>
      </c>
    </row>
    <row r="630" spans="1:6" x14ac:dyDescent="0.25">
      <c r="A630" t="s">
        <v>790</v>
      </c>
      <c r="B630" s="148" t="s">
        <v>789</v>
      </c>
      <c r="C630" s="148">
        <v>0</v>
      </c>
      <c r="D630">
        <v>329543631.98000002</v>
      </c>
      <c r="E630" s="148">
        <v>329543631.98000002</v>
      </c>
      <c r="F630" s="148">
        <v>0</v>
      </c>
    </row>
    <row r="631" spans="1:6" x14ac:dyDescent="0.25">
      <c r="A631" t="s">
        <v>791</v>
      </c>
      <c r="B631" s="148" t="s">
        <v>789</v>
      </c>
      <c r="C631" s="148">
        <v>0</v>
      </c>
      <c r="D631">
        <v>329543631.98000002</v>
      </c>
      <c r="E631" s="148">
        <v>329543631.98000002</v>
      </c>
      <c r="F631" s="148">
        <v>0</v>
      </c>
    </row>
    <row r="632" spans="1:6" x14ac:dyDescent="0.25">
      <c r="A632" t="s">
        <v>792</v>
      </c>
      <c r="B632" s="148" t="s">
        <v>793</v>
      </c>
      <c r="C632" s="148">
        <v>0</v>
      </c>
      <c r="D632">
        <v>406481690.47000003</v>
      </c>
      <c r="E632" s="148">
        <v>406481690.47000003</v>
      </c>
      <c r="F632" s="148">
        <v>0</v>
      </c>
    </row>
    <row r="633" spans="1:6" x14ac:dyDescent="0.25">
      <c r="A633" t="s">
        <v>794</v>
      </c>
      <c r="B633" s="148" t="s">
        <v>793</v>
      </c>
      <c r="C633" s="148">
        <v>0</v>
      </c>
      <c r="D633">
        <v>406481690.47000003</v>
      </c>
      <c r="E633" s="148">
        <v>406481690.47000003</v>
      </c>
      <c r="F633" s="148">
        <v>0</v>
      </c>
    </row>
    <row r="634" spans="1:6" x14ac:dyDescent="0.25">
      <c r="A634" t="s">
        <v>795</v>
      </c>
      <c r="B634" s="148" t="s">
        <v>793</v>
      </c>
      <c r="C634" s="148">
        <v>0</v>
      </c>
      <c r="D634">
        <v>406481690.47000003</v>
      </c>
      <c r="E634" s="148">
        <v>406481690.47000003</v>
      </c>
      <c r="F634" s="148">
        <v>0</v>
      </c>
    </row>
    <row r="635" spans="1:6" x14ac:dyDescent="0.25">
      <c r="A635" t="s">
        <v>796</v>
      </c>
      <c r="B635" s="148" t="s">
        <v>797</v>
      </c>
      <c r="C635" s="148">
        <v>0</v>
      </c>
      <c r="D635">
        <v>69375538.870000005</v>
      </c>
      <c r="E635" s="148">
        <v>69375538.870000005</v>
      </c>
      <c r="F635" s="148">
        <v>0</v>
      </c>
    </row>
    <row r="636" spans="1:6" x14ac:dyDescent="0.25">
      <c r="A636" t="s">
        <v>798</v>
      </c>
      <c r="B636" s="148" t="s">
        <v>797</v>
      </c>
      <c r="C636" s="148">
        <v>0</v>
      </c>
      <c r="D636">
        <v>69375538.870000005</v>
      </c>
      <c r="E636" s="148">
        <v>69375538.870000005</v>
      </c>
      <c r="F636" s="148">
        <v>0</v>
      </c>
    </row>
    <row r="637" spans="1:6" x14ac:dyDescent="0.25">
      <c r="A637" t="s">
        <v>799</v>
      </c>
      <c r="B637" s="148" t="s">
        <v>800</v>
      </c>
      <c r="C637" s="148">
        <v>0</v>
      </c>
      <c r="D637">
        <v>57925257.700000003</v>
      </c>
      <c r="E637" s="148">
        <v>57925257.700000003</v>
      </c>
      <c r="F637" s="148">
        <v>0</v>
      </c>
    </row>
    <row r="638" spans="1:6" x14ac:dyDescent="0.25">
      <c r="A638" t="s">
        <v>801</v>
      </c>
      <c r="B638" s="148" t="s">
        <v>802</v>
      </c>
      <c r="C638" s="148">
        <v>0</v>
      </c>
      <c r="D638">
        <v>7850281.1699999999</v>
      </c>
      <c r="E638" s="148">
        <v>7850281.1699999999</v>
      </c>
      <c r="F638" s="148">
        <v>0</v>
      </c>
    </row>
    <row r="639" spans="1:6" x14ac:dyDescent="0.25">
      <c r="B639" s="148" t="s">
        <v>805</v>
      </c>
      <c r="C639" s="148">
        <v>0</v>
      </c>
      <c r="D639">
        <v>3600000</v>
      </c>
      <c r="E639" s="148">
        <v>3600000</v>
      </c>
      <c r="F639" s="148">
        <v>0</v>
      </c>
    </row>
    <row r="640" spans="1:6" x14ac:dyDescent="0.25">
      <c r="A640" t="s">
        <v>806</v>
      </c>
      <c r="B640" s="148" t="s">
        <v>807</v>
      </c>
      <c r="C640" s="148">
        <v>0</v>
      </c>
      <c r="D640">
        <v>345499441.56999999</v>
      </c>
      <c r="E640" s="148">
        <v>345499441.56999999</v>
      </c>
      <c r="F640" s="148">
        <v>0</v>
      </c>
    </row>
    <row r="641" spans="1:6" x14ac:dyDescent="0.25">
      <c r="A641" t="s">
        <v>808</v>
      </c>
      <c r="B641" s="148" t="s">
        <v>807</v>
      </c>
      <c r="C641" s="148">
        <v>0</v>
      </c>
      <c r="D641">
        <v>345499441.56999999</v>
      </c>
      <c r="E641" s="148">
        <v>345499441.56999999</v>
      </c>
      <c r="F641" s="148">
        <v>0</v>
      </c>
    </row>
    <row r="642" spans="1:6" x14ac:dyDescent="0.25">
      <c r="A642" t="s">
        <v>809</v>
      </c>
      <c r="B642" s="148" t="s">
        <v>807</v>
      </c>
      <c r="C642" s="148">
        <v>0</v>
      </c>
      <c r="D642">
        <v>345499441.56999999</v>
      </c>
      <c r="E642" s="148">
        <v>345499441.56999999</v>
      </c>
      <c r="F642" s="148">
        <v>0</v>
      </c>
    </row>
    <row r="643" spans="1:6" x14ac:dyDescent="0.25">
      <c r="A643" t="s">
        <v>810</v>
      </c>
      <c r="B643" s="148" t="s">
        <v>811</v>
      </c>
      <c r="C643" s="148">
        <v>0</v>
      </c>
      <c r="D643">
        <v>337938914.56999999</v>
      </c>
      <c r="E643" s="148">
        <v>337938914.56999999</v>
      </c>
      <c r="F643" s="148">
        <v>0</v>
      </c>
    </row>
    <row r="644" spans="1:6" x14ac:dyDescent="0.25">
      <c r="A644" t="s">
        <v>812</v>
      </c>
      <c r="B644" s="148" t="s">
        <v>811</v>
      </c>
      <c r="C644" s="148">
        <v>0</v>
      </c>
      <c r="D644">
        <v>337938914.56999999</v>
      </c>
      <c r="E644" s="148">
        <v>337938914.56999999</v>
      </c>
      <c r="F644" s="148">
        <v>0</v>
      </c>
    </row>
    <row r="645" spans="1:6" x14ac:dyDescent="0.25">
      <c r="A645" t="s">
        <v>813</v>
      </c>
      <c r="B645" s="148" t="s">
        <v>811</v>
      </c>
      <c r="C645" s="148">
        <v>0</v>
      </c>
      <c r="D645">
        <v>337938914.56999999</v>
      </c>
      <c r="E645" s="148">
        <v>337938914.56999999</v>
      </c>
      <c r="F645" s="148">
        <v>0</v>
      </c>
    </row>
    <row r="646" spans="1:6" x14ac:dyDescent="0.25">
      <c r="A646">
        <v>8.1999999999999993</v>
      </c>
      <c r="B646" s="148" t="s">
        <v>814</v>
      </c>
      <c r="C646" s="148">
        <v>0</v>
      </c>
      <c r="D646">
        <v>2769172137.2600002</v>
      </c>
      <c r="E646" s="148">
        <v>2769172137.2600002</v>
      </c>
      <c r="F646" s="148">
        <v>0</v>
      </c>
    </row>
    <row r="647" spans="1:6" x14ac:dyDescent="0.25">
      <c r="A647" t="s">
        <v>815</v>
      </c>
      <c r="B647" s="148" t="s">
        <v>816</v>
      </c>
      <c r="C647" s="148">
        <v>0</v>
      </c>
      <c r="D647">
        <v>306568825.31999999</v>
      </c>
      <c r="E647" s="148">
        <v>306568825.31999999</v>
      </c>
      <c r="F647" s="148">
        <v>0</v>
      </c>
    </row>
    <row r="648" spans="1:6" x14ac:dyDescent="0.25">
      <c r="A648" t="s">
        <v>817</v>
      </c>
      <c r="B648" s="148" t="s">
        <v>816</v>
      </c>
      <c r="C648" s="148">
        <v>0</v>
      </c>
      <c r="D648">
        <v>306568825.31999999</v>
      </c>
      <c r="E648" s="148">
        <v>306568825.31999999</v>
      </c>
      <c r="F648" s="148">
        <v>0</v>
      </c>
    </row>
    <row r="649" spans="1:6" x14ac:dyDescent="0.25">
      <c r="A649" t="s">
        <v>818</v>
      </c>
      <c r="B649" s="148" t="s">
        <v>816</v>
      </c>
      <c r="C649" s="148">
        <v>0</v>
      </c>
      <c r="D649">
        <v>306568825.31999999</v>
      </c>
      <c r="E649" s="148">
        <v>306568825.31999999</v>
      </c>
      <c r="F649" s="148">
        <v>0</v>
      </c>
    </row>
    <row r="650" spans="1:6" x14ac:dyDescent="0.25">
      <c r="A650" t="s">
        <v>819</v>
      </c>
      <c r="B650" s="148" t="s">
        <v>820</v>
      </c>
      <c r="C650" s="148">
        <v>0</v>
      </c>
      <c r="D650">
        <v>718341296.08000004</v>
      </c>
      <c r="E650" s="148">
        <v>718341296.08000004</v>
      </c>
      <c r="F650" s="148">
        <v>0</v>
      </c>
    </row>
    <row r="651" spans="1:6" x14ac:dyDescent="0.25">
      <c r="A651" t="s">
        <v>821</v>
      </c>
      <c r="B651" s="148" t="s">
        <v>820</v>
      </c>
      <c r="C651" s="148">
        <v>0</v>
      </c>
      <c r="D651">
        <v>718341296.08000004</v>
      </c>
      <c r="E651" s="148">
        <v>718341296.08000004</v>
      </c>
      <c r="F651" s="148">
        <v>0</v>
      </c>
    </row>
    <row r="652" spans="1:6" x14ac:dyDescent="0.25">
      <c r="A652" t="s">
        <v>822</v>
      </c>
      <c r="B652" s="148" t="s">
        <v>820</v>
      </c>
      <c r="C652" s="148">
        <v>0</v>
      </c>
      <c r="D652">
        <v>718341296.08000004</v>
      </c>
      <c r="E652" s="148">
        <v>718341296.08000004</v>
      </c>
      <c r="F652" s="148">
        <v>0</v>
      </c>
    </row>
    <row r="653" spans="1:6" x14ac:dyDescent="0.25">
      <c r="A653" t="s">
        <v>823</v>
      </c>
      <c r="B653" s="148" t="s">
        <v>824</v>
      </c>
      <c r="C653" s="148">
        <v>0</v>
      </c>
      <c r="D653">
        <v>296635074.58999997</v>
      </c>
      <c r="E653" s="148">
        <v>296635074.58999997</v>
      </c>
      <c r="F653" s="148">
        <v>0</v>
      </c>
    </row>
    <row r="654" spans="1:6" x14ac:dyDescent="0.25">
      <c r="A654" t="s">
        <v>825</v>
      </c>
      <c r="B654" s="148" t="s">
        <v>824</v>
      </c>
      <c r="C654" s="148">
        <v>0</v>
      </c>
      <c r="D654">
        <v>296635074.58999997</v>
      </c>
      <c r="E654" s="148">
        <v>296635074.58999997</v>
      </c>
      <c r="F654" s="148">
        <v>0</v>
      </c>
    </row>
    <row r="655" spans="1:6" x14ac:dyDescent="0.25">
      <c r="A655" t="s">
        <v>826</v>
      </c>
      <c r="B655" s="148" t="s">
        <v>827</v>
      </c>
      <c r="C655" s="148">
        <v>0</v>
      </c>
      <c r="D655">
        <v>175678442.58000001</v>
      </c>
      <c r="E655" s="148">
        <v>175678442.58000001</v>
      </c>
      <c r="F655" s="148">
        <v>0</v>
      </c>
    </row>
    <row r="656" spans="1:6" x14ac:dyDescent="0.25">
      <c r="A656" t="s">
        <v>828</v>
      </c>
      <c r="B656" s="148" t="s">
        <v>829</v>
      </c>
      <c r="C656" s="148">
        <v>0</v>
      </c>
      <c r="D656">
        <v>88470491.170000002</v>
      </c>
      <c r="E656" s="148">
        <v>88470491.170000002</v>
      </c>
      <c r="F656" s="148">
        <v>0</v>
      </c>
    </row>
    <row r="657" spans="1:6" x14ac:dyDescent="0.25">
      <c r="A657" t="s">
        <v>830</v>
      </c>
      <c r="B657" s="148" t="s">
        <v>831</v>
      </c>
      <c r="C657" s="148">
        <v>0</v>
      </c>
    </row>
    <row r="658" spans="1:6" x14ac:dyDescent="0.25">
      <c r="B658" s="148" t="s">
        <v>832</v>
      </c>
      <c r="C658" s="148">
        <v>0</v>
      </c>
      <c r="D658">
        <v>434249905.19999999</v>
      </c>
      <c r="E658" s="148">
        <v>434249905.19999999</v>
      </c>
      <c r="F658" s="148">
        <v>0</v>
      </c>
    </row>
    <row r="659" spans="1:6" x14ac:dyDescent="0.25">
      <c r="A659" t="s">
        <v>833</v>
      </c>
      <c r="B659" s="148" t="s">
        <v>832</v>
      </c>
      <c r="C659" s="148">
        <v>0</v>
      </c>
      <c r="D659">
        <v>434249905.19999999</v>
      </c>
      <c r="E659" s="148">
        <v>434249905.19999999</v>
      </c>
      <c r="F659" s="148">
        <v>0</v>
      </c>
    </row>
    <row r="660" spans="1:6" x14ac:dyDescent="0.25">
      <c r="A660" t="s">
        <v>834</v>
      </c>
      <c r="B660" s="148" t="s">
        <v>835</v>
      </c>
      <c r="C660" s="148">
        <v>0</v>
      </c>
      <c r="D660">
        <v>434249905.19999999</v>
      </c>
      <c r="E660" s="148">
        <v>434249905.19999999</v>
      </c>
      <c r="F660" s="148">
        <v>0</v>
      </c>
    </row>
    <row r="661" spans="1:6" x14ac:dyDescent="0.25">
      <c r="A661" t="s">
        <v>836</v>
      </c>
      <c r="B661" s="148" t="s">
        <v>837</v>
      </c>
      <c r="C661" s="148">
        <v>0</v>
      </c>
      <c r="D661">
        <v>354065678.5</v>
      </c>
      <c r="E661" s="148">
        <v>354065678.5</v>
      </c>
      <c r="F661" s="148">
        <v>0</v>
      </c>
    </row>
    <row r="662" spans="1:6" x14ac:dyDescent="0.25">
      <c r="A662" t="s">
        <v>838</v>
      </c>
      <c r="B662" s="148" t="s">
        <v>837</v>
      </c>
      <c r="C662" s="148">
        <v>0</v>
      </c>
      <c r="D662">
        <v>354065678.5</v>
      </c>
      <c r="E662" s="148">
        <v>354065678.5</v>
      </c>
      <c r="F662" s="148">
        <v>0</v>
      </c>
    </row>
    <row r="663" spans="1:6" x14ac:dyDescent="0.25">
      <c r="A663" t="s">
        <v>839</v>
      </c>
      <c r="B663" s="148" t="s">
        <v>837</v>
      </c>
      <c r="C663" s="148">
        <v>0</v>
      </c>
      <c r="D663">
        <v>354065678.5</v>
      </c>
      <c r="E663" s="148">
        <v>354065678.5</v>
      </c>
      <c r="F663" s="148">
        <v>0</v>
      </c>
    </row>
    <row r="664" spans="1:6" x14ac:dyDescent="0.25">
      <c r="A664" t="s">
        <v>840</v>
      </c>
      <c r="B664" s="148" t="s">
        <v>841</v>
      </c>
      <c r="C664" s="148">
        <v>0</v>
      </c>
      <c r="D664">
        <v>349350536.66000003</v>
      </c>
      <c r="E664" s="148">
        <v>349350536.66000003</v>
      </c>
      <c r="F664" s="148">
        <v>0</v>
      </c>
    </row>
    <row r="665" spans="1:6" x14ac:dyDescent="0.25">
      <c r="A665" t="s">
        <v>842</v>
      </c>
      <c r="B665" s="148" t="s">
        <v>841</v>
      </c>
      <c r="C665" s="148">
        <v>0</v>
      </c>
      <c r="D665">
        <v>349350536.66000003</v>
      </c>
      <c r="E665" s="148">
        <v>349350536.66000003</v>
      </c>
      <c r="F665" s="148">
        <v>0</v>
      </c>
    </row>
    <row r="666" spans="1:6" x14ac:dyDescent="0.25">
      <c r="A666" t="s">
        <v>843</v>
      </c>
      <c r="B666" s="148" t="s">
        <v>841</v>
      </c>
      <c r="C666" s="148">
        <v>0</v>
      </c>
      <c r="D666">
        <v>349350536.66000003</v>
      </c>
      <c r="E666" s="148">
        <v>349350536.66000003</v>
      </c>
      <c r="F666" s="148">
        <v>0</v>
      </c>
    </row>
    <row r="667" spans="1:6" x14ac:dyDescent="0.25">
      <c r="A667" t="s">
        <v>844</v>
      </c>
      <c r="B667" s="148" t="s">
        <v>845</v>
      </c>
      <c r="C667" s="148">
        <v>0</v>
      </c>
      <c r="D667">
        <v>309960820.91000003</v>
      </c>
      <c r="E667" s="148">
        <v>309960820.91000003</v>
      </c>
      <c r="F667" s="148">
        <v>0</v>
      </c>
    </row>
    <row r="668" spans="1:6" x14ac:dyDescent="0.25">
      <c r="A668" t="s">
        <v>846</v>
      </c>
      <c r="B668" s="148" t="s">
        <v>845</v>
      </c>
      <c r="C668" s="148">
        <v>0</v>
      </c>
      <c r="D668">
        <v>309960820.91000003</v>
      </c>
      <c r="E668" s="148">
        <v>309960820.91000003</v>
      </c>
      <c r="F668" s="148">
        <v>0</v>
      </c>
    </row>
    <row r="669" spans="1:6" x14ac:dyDescent="0.25">
      <c r="A669" t="s">
        <v>847</v>
      </c>
      <c r="B669" s="148" t="s">
        <v>845</v>
      </c>
      <c r="C669" s="148">
        <v>0</v>
      </c>
      <c r="D669">
        <v>309960820.91000003</v>
      </c>
      <c r="E669" s="148">
        <v>309960820.91000003</v>
      </c>
      <c r="F669" s="148">
        <v>0</v>
      </c>
    </row>
    <row r="670" spans="1:6" x14ac:dyDescent="0.25">
      <c r="A670">
        <v>9</v>
      </c>
      <c r="B670" s="148" t="s">
        <v>848</v>
      </c>
      <c r="C670" s="148">
        <v>0</v>
      </c>
      <c r="D670">
        <v>37979190.549999997</v>
      </c>
      <c r="E670" s="148">
        <v>37979190.549999997</v>
      </c>
      <c r="F670" s="148">
        <v>0</v>
      </c>
    </row>
    <row r="671" spans="1:6" x14ac:dyDescent="0.25">
      <c r="A671">
        <v>9.1</v>
      </c>
      <c r="B671" s="148" t="s">
        <v>849</v>
      </c>
      <c r="C671" s="148">
        <v>0</v>
      </c>
      <c r="D671">
        <v>22974806.66</v>
      </c>
      <c r="E671" s="148">
        <v>22974806.66</v>
      </c>
      <c r="F671" s="148">
        <v>0</v>
      </c>
    </row>
    <row r="672" spans="1:6" x14ac:dyDescent="0.25">
      <c r="A672" t="s">
        <v>850</v>
      </c>
      <c r="B672" s="148" t="s">
        <v>849</v>
      </c>
      <c r="C672" s="148">
        <v>0</v>
      </c>
      <c r="D672">
        <v>22974806.66</v>
      </c>
      <c r="E672" s="148">
        <v>22974806.66</v>
      </c>
      <c r="F672" s="148">
        <v>0</v>
      </c>
    </row>
    <row r="673" spans="1:6" x14ac:dyDescent="0.25">
      <c r="A673" t="s">
        <v>851</v>
      </c>
      <c r="B673" s="148" t="s">
        <v>849</v>
      </c>
      <c r="C673" s="148">
        <v>0</v>
      </c>
      <c r="D673">
        <v>22974806.66</v>
      </c>
      <c r="E673" s="148">
        <v>22974806.66</v>
      </c>
      <c r="F673" s="148">
        <v>0</v>
      </c>
    </row>
    <row r="674" spans="1:6" x14ac:dyDescent="0.25">
      <c r="A674" t="s">
        <v>852</v>
      </c>
      <c r="B674" s="148" t="s">
        <v>849</v>
      </c>
      <c r="C674" s="148">
        <v>0</v>
      </c>
      <c r="D674">
        <v>22974806.66</v>
      </c>
      <c r="E674" s="148">
        <v>22974806.66</v>
      </c>
      <c r="F674" s="148">
        <v>0</v>
      </c>
    </row>
    <row r="675" spans="1:6" x14ac:dyDescent="0.25">
      <c r="A675">
        <v>9.3000000000000007</v>
      </c>
      <c r="B675" s="148" t="s">
        <v>853</v>
      </c>
      <c r="C675" s="148">
        <v>0</v>
      </c>
      <c r="D675">
        <v>15004383.890000001</v>
      </c>
      <c r="E675" s="148">
        <v>15004383.890000001</v>
      </c>
      <c r="F675" s="148">
        <v>0</v>
      </c>
    </row>
    <row r="676" spans="1:6" x14ac:dyDescent="0.25">
      <c r="A676" t="s">
        <v>854</v>
      </c>
      <c r="B676" s="148" t="s">
        <v>853</v>
      </c>
      <c r="C676" s="148">
        <v>0</v>
      </c>
      <c r="D676">
        <v>15004383.890000001</v>
      </c>
      <c r="E676" s="148">
        <v>15004383.890000001</v>
      </c>
      <c r="F676" s="148">
        <v>0</v>
      </c>
    </row>
    <row r="677" spans="1:6" x14ac:dyDescent="0.25">
      <c r="A677" t="s">
        <v>855</v>
      </c>
      <c r="B677" s="148" t="s">
        <v>853</v>
      </c>
      <c r="C677" s="148">
        <v>0</v>
      </c>
      <c r="D677">
        <v>15004383.890000001</v>
      </c>
      <c r="E677" s="148">
        <v>15004383.890000001</v>
      </c>
      <c r="F677" s="148">
        <v>0</v>
      </c>
    </row>
    <row r="678" spans="1:6" x14ac:dyDescent="0.25">
      <c r="A678" t="s">
        <v>856</v>
      </c>
      <c r="B678" s="148" t="s">
        <v>853</v>
      </c>
      <c r="C678" s="148">
        <v>0</v>
      </c>
      <c r="D678">
        <v>15004383.890000001</v>
      </c>
      <c r="E678" s="148">
        <v>15004383.890000001</v>
      </c>
      <c r="F678" s="148">
        <v>0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8:F38 B59:C62 B9:C9 B17:C17 B25:C25 B31:C49 E9:F9 E19:F19 E42:F42 E23:F23 E27:F27 E31:F31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19 E47:F49 E57:F63 E67:F67 E74:F74 E78:F81 F6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7"/>
  <sheetViews>
    <sheetView showGridLines="0" zoomScale="75" zoomScaleNormal="75" workbookViewId="0">
      <selection activeCell="I24" sqref="I2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14" ht="41.1" customHeight="1" x14ac:dyDescent="0.25">
      <c r="A1" s="237" t="s">
        <v>436</v>
      </c>
      <c r="B1" s="217"/>
      <c r="C1" s="217"/>
      <c r="D1" s="217"/>
      <c r="E1" s="217"/>
      <c r="F1" s="217"/>
      <c r="G1" s="218"/>
    </row>
    <row r="2" spans="1:14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14" x14ac:dyDescent="0.25">
      <c r="A3" s="222" t="s">
        <v>437</v>
      </c>
      <c r="B3" s="223"/>
      <c r="C3" s="223"/>
      <c r="D3" s="223"/>
      <c r="E3" s="223"/>
      <c r="F3" s="223"/>
      <c r="G3" s="224"/>
    </row>
    <row r="4" spans="1:14" x14ac:dyDescent="0.25">
      <c r="A4" s="222" t="s">
        <v>2</v>
      </c>
      <c r="B4" s="223"/>
      <c r="C4" s="223"/>
      <c r="D4" s="223"/>
      <c r="E4" s="223"/>
      <c r="F4" s="223"/>
      <c r="G4" s="224"/>
    </row>
    <row r="5" spans="1:14" x14ac:dyDescent="0.25">
      <c r="A5" s="225" t="s">
        <v>438</v>
      </c>
      <c r="B5" s="226"/>
      <c r="C5" s="226"/>
      <c r="D5" s="226"/>
      <c r="E5" s="226"/>
      <c r="F5" s="226"/>
      <c r="G5" s="227"/>
    </row>
    <row r="6" spans="1:14" ht="39.75" customHeight="1" x14ac:dyDescent="0.25">
      <c r="A6" s="116" t="s">
        <v>4</v>
      </c>
      <c r="B6" s="6">
        <v>2020</v>
      </c>
      <c r="C6" s="25">
        <v>2021</v>
      </c>
      <c r="D6" s="25">
        <v>2022</v>
      </c>
      <c r="E6" s="25">
        <v>2023</v>
      </c>
      <c r="F6" s="25">
        <v>2024</v>
      </c>
      <c r="G6" s="25">
        <v>2025</v>
      </c>
      <c r="I6" t="s">
        <v>897</v>
      </c>
      <c r="N6" t="s">
        <v>897</v>
      </c>
    </row>
    <row r="7" spans="1:14" ht="15.75" customHeight="1" x14ac:dyDescent="0.25">
      <c r="A7" s="20" t="s">
        <v>439</v>
      </c>
      <c r="B7" s="96">
        <f t="shared" ref="B7:G7" si="0">SUM(B8:B19)</f>
        <v>0</v>
      </c>
      <c r="C7" s="96">
        <f t="shared" si="0"/>
        <v>0</v>
      </c>
      <c r="D7" s="96">
        <f t="shared" si="0"/>
        <v>0</v>
      </c>
      <c r="E7" s="202">
        <f t="shared" si="0"/>
        <v>270335155.75999999</v>
      </c>
      <c r="F7" s="202">
        <f t="shared" si="0"/>
        <v>269891251.31</v>
      </c>
      <c r="G7" s="202">
        <f t="shared" si="0"/>
        <v>231012330.08999997</v>
      </c>
    </row>
    <row r="8" spans="1:14" x14ac:dyDescent="0.25">
      <c r="A8" s="46" t="s">
        <v>440</v>
      </c>
      <c r="B8" s="63">
        <v>0</v>
      </c>
      <c r="C8" s="63">
        <v>0</v>
      </c>
      <c r="D8" s="63">
        <v>0</v>
      </c>
      <c r="E8" s="207">
        <v>27053007.23</v>
      </c>
      <c r="F8" s="207">
        <v>28458556.890000001</v>
      </c>
      <c r="G8" s="207">
        <v>30714136.190000001</v>
      </c>
    </row>
    <row r="9" spans="1:14" ht="15.75" customHeight="1" x14ac:dyDescent="0.25">
      <c r="A9" s="46" t="s">
        <v>441</v>
      </c>
      <c r="B9" s="63">
        <v>0</v>
      </c>
      <c r="C9" s="63">
        <v>0</v>
      </c>
      <c r="D9" s="63">
        <v>0</v>
      </c>
      <c r="E9" s="207">
        <v>0</v>
      </c>
      <c r="F9" s="207">
        <v>0</v>
      </c>
      <c r="G9" s="207">
        <v>0</v>
      </c>
    </row>
    <row r="10" spans="1:14" x14ac:dyDescent="0.25">
      <c r="A10" s="46" t="s">
        <v>442</v>
      </c>
      <c r="B10" s="63">
        <v>0</v>
      </c>
      <c r="C10" s="63">
        <v>0</v>
      </c>
      <c r="D10" s="63">
        <v>0</v>
      </c>
      <c r="E10" s="207">
        <v>1037063.94</v>
      </c>
      <c r="F10" s="207">
        <v>627827.93000000005</v>
      </c>
      <c r="G10" s="207">
        <v>1283372.7</v>
      </c>
    </row>
    <row r="11" spans="1:14" x14ac:dyDescent="0.25">
      <c r="A11" s="46" t="s">
        <v>443</v>
      </c>
      <c r="B11" s="63">
        <v>0</v>
      </c>
      <c r="C11" s="63">
        <v>0</v>
      </c>
      <c r="D11" s="63">
        <v>0</v>
      </c>
      <c r="E11" s="207">
        <v>21944754.449999999</v>
      </c>
      <c r="F11" s="207">
        <v>23834567.199999999</v>
      </c>
      <c r="G11" s="207">
        <v>24894598.559999999</v>
      </c>
    </row>
    <row r="12" spans="1:14" x14ac:dyDescent="0.25">
      <c r="A12" s="46" t="s">
        <v>444</v>
      </c>
      <c r="B12" s="63">
        <v>0</v>
      </c>
      <c r="C12" s="63">
        <v>0</v>
      </c>
      <c r="D12" s="63">
        <v>0</v>
      </c>
      <c r="E12" s="207">
        <v>7464875.0300000003</v>
      </c>
      <c r="F12" s="207">
        <v>6399712.6200000001</v>
      </c>
      <c r="G12" s="207">
        <v>3671319.41</v>
      </c>
    </row>
    <row r="13" spans="1:14" x14ac:dyDescent="0.25">
      <c r="A13" s="46" t="s">
        <v>445</v>
      </c>
      <c r="B13" s="63">
        <v>0</v>
      </c>
      <c r="C13" s="63">
        <v>0</v>
      </c>
      <c r="D13" s="63">
        <v>0</v>
      </c>
      <c r="E13" s="207">
        <v>2556364.5</v>
      </c>
      <c r="F13" s="207">
        <v>2430218.06</v>
      </c>
      <c r="G13" s="207">
        <v>3093660.12</v>
      </c>
    </row>
    <row r="14" spans="1:14" x14ac:dyDescent="0.25">
      <c r="A14" s="47" t="s">
        <v>446</v>
      </c>
      <c r="B14" s="63">
        <v>0</v>
      </c>
      <c r="C14" s="63">
        <v>0</v>
      </c>
      <c r="D14" s="63">
        <v>0</v>
      </c>
      <c r="E14" s="207">
        <v>0</v>
      </c>
      <c r="F14" s="207">
        <v>0</v>
      </c>
      <c r="G14" s="207">
        <v>0</v>
      </c>
    </row>
    <row r="15" spans="1:14" x14ac:dyDescent="0.25">
      <c r="A15" s="46" t="s">
        <v>447</v>
      </c>
      <c r="B15" s="63">
        <v>0</v>
      </c>
      <c r="C15" s="63">
        <v>0</v>
      </c>
      <c r="D15" s="63">
        <v>0</v>
      </c>
      <c r="E15" s="207">
        <v>145866343.37</v>
      </c>
      <c r="F15" s="207">
        <v>150750366.34</v>
      </c>
      <c r="G15" s="207">
        <v>156068974.13999999</v>
      </c>
    </row>
    <row r="16" spans="1:14" x14ac:dyDescent="0.25">
      <c r="A16" s="46" t="s">
        <v>448</v>
      </c>
      <c r="B16" s="63">
        <v>0</v>
      </c>
      <c r="C16" s="63">
        <v>0</v>
      </c>
      <c r="D16" s="63">
        <v>0</v>
      </c>
      <c r="E16" s="207">
        <v>2628348.09</v>
      </c>
      <c r="F16" s="207">
        <v>2341152.25</v>
      </c>
      <c r="G16" s="207">
        <v>2841804.95</v>
      </c>
    </row>
    <row r="17" spans="1:7" x14ac:dyDescent="0.25">
      <c r="A17" s="46" t="s">
        <v>449</v>
      </c>
      <c r="B17" s="63">
        <v>0</v>
      </c>
      <c r="C17" s="63">
        <v>0</v>
      </c>
      <c r="D17" s="63">
        <v>0</v>
      </c>
      <c r="E17" s="207">
        <v>61784399.149999999</v>
      </c>
      <c r="F17" s="207">
        <v>55048850.020000003</v>
      </c>
      <c r="G17" s="207">
        <v>8444464.0199999996</v>
      </c>
    </row>
    <row r="18" spans="1:7" x14ac:dyDescent="0.25">
      <c r="A18" s="46" t="s">
        <v>450</v>
      </c>
      <c r="B18" s="63">
        <v>0</v>
      </c>
      <c r="C18" s="63">
        <v>0</v>
      </c>
      <c r="D18" s="63">
        <v>0</v>
      </c>
      <c r="E18" s="207">
        <v>0</v>
      </c>
      <c r="F18" s="207">
        <v>0</v>
      </c>
      <c r="G18" s="207">
        <v>0</v>
      </c>
    </row>
    <row r="19" spans="1:7" x14ac:dyDescent="0.25">
      <c r="A19" s="75" t="s">
        <v>451</v>
      </c>
      <c r="B19" s="63">
        <v>0</v>
      </c>
      <c r="C19" s="63">
        <v>0</v>
      </c>
      <c r="D19" s="63">
        <v>0</v>
      </c>
      <c r="E19" s="207">
        <v>0</v>
      </c>
      <c r="F19" s="207">
        <v>0</v>
      </c>
      <c r="G19" s="207">
        <v>0</v>
      </c>
    </row>
    <row r="20" spans="1:7" x14ac:dyDescent="0.25">
      <c r="A20" s="46" t="s">
        <v>452</v>
      </c>
      <c r="B20" s="63"/>
      <c r="C20" s="63"/>
      <c r="D20" s="63"/>
      <c r="E20" s="132"/>
      <c r="F20" s="132"/>
      <c r="G20" s="132"/>
    </row>
    <row r="21" spans="1:7" x14ac:dyDescent="0.25">
      <c r="A21" s="3" t="s">
        <v>453</v>
      </c>
      <c r="B21" s="96">
        <f t="shared" ref="B21:G21" si="1">SUM(B22:B26)</f>
        <v>0</v>
      </c>
      <c r="C21" s="96">
        <f t="shared" si="1"/>
        <v>0</v>
      </c>
      <c r="D21" s="96">
        <f t="shared" si="1"/>
        <v>0</v>
      </c>
      <c r="E21" s="202">
        <f t="shared" si="1"/>
        <v>81963936.640000001</v>
      </c>
      <c r="F21" s="202">
        <f t="shared" si="1"/>
        <v>80993050.939999998</v>
      </c>
      <c r="G21" s="202">
        <f t="shared" si="1"/>
        <v>81435856.769999996</v>
      </c>
    </row>
    <row r="22" spans="1:7" x14ac:dyDescent="0.25">
      <c r="A22" s="46" t="s">
        <v>454</v>
      </c>
      <c r="B22" s="64">
        <v>0</v>
      </c>
      <c r="C22" s="64">
        <v>0</v>
      </c>
      <c r="D22" s="64">
        <v>0</v>
      </c>
      <c r="E22" s="207">
        <v>81963936.640000001</v>
      </c>
      <c r="F22" s="207">
        <v>80993050.939999998</v>
      </c>
      <c r="G22" s="207">
        <v>81435856.769999996</v>
      </c>
    </row>
    <row r="23" spans="1:7" x14ac:dyDescent="0.25">
      <c r="A23" s="46" t="s">
        <v>455</v>
      </c>
      <c r="B23" s="64">
        <v>0</v>
      </c>
      <c r="C23" s="64">
        <v>0</v>
      </c>
      <c r="D23" s="64">
        <v>0</v>
      </c>
      <c r="E23" s="209">
        <v>0</v>
      </c>
      <c r="F23" s="209">
        <v>0</v>
      </c>
      <c r="G23" s="209">
        <v>0</v>
      </c>
    </row>
    <row r="24" spans="1:7" x14ac:dyDescent="0.25">
      <c r="A24" s="46" t="s">
        <v>456</v>
      </c>
      <c r="B24" s="64">
        <v>0</v>
      </c>
      <c r="C24" s="64">
        <v>0</v>
      </c>
      <c r="D24" s="64">
        <v>0</v>
      </c>
      <c r="E24" s="209">
        <v>0</v>
      </c>
      <c r="F24" s="209">
        <v>0</v>
      </c>
      <c r="G24" s="209">
        <v>0</v>
      </c>
    </row>
    <row r="25" spans="1:7" ht="30" x14ac:dyDescent="0.25">
      <c r="A25" s="47" t="s">
        <v>457</v>
      </c>
      <c r="B25" s="64">
        <v>0</v>
      </c>
      <c r="C25" s="64">
        <v>0</v>
      </c>
      <c r="D25" s="64">
        <v>0</v>
      </c>
      <c r="E25" s="209">
        <v>0</v>
      </c>
      <c r="F25" s="209">
        <v>0</v>
      </c>
      <c r="G25" s="209">
        <v>0</v>
      </c>
    </row>
    <row r="26" spans="1:7" x14ac:dyDescent="0.25">
      <c r="A26" s="47" t="s">
        <v>458</v>
      </c>
      <c r="B26" s="64">
        <v>0</v>
      </c>
      <c r="C26" s="64">
        <v>0</v>
      </c>
      <c r="D26" s="64">
        <v>0</v>
      </c>
      <c r="E26" s="209">
        <v>0</v>
      </c>
      <c r="F26" s="209">
        <v>0</v>
      </c>
      <c r="G26" s="209">
        <v>0</v>
      </c>
    </row>
    <row r="27" spans="1:7" x14ac:dyDescent="0.25">
      <c r="A27" s="65" t="s">
        <v>452</v>
      </c>
      <c r="B27" s="64"/>
      <c r="C27" s="64"/>
      <c r="D27" s="64"/>
      <c r="E27" s="209"/>
      <c r="F27" s="209"/>
      <c r="G27" s="209"/>
    </row>
    <row r="28" spans="1:7" x14ac:dyDescent="0.25">
      <c r="A28" s="3" t="s">
        <v>459</v>
      </c>
      <c r="B28" s="96">
        <f t="shared" ref="B28:G28" si="2">SUM(B29)</f>
        <v>0</v>
      </c>
      <c r="C28" s="96">
        <f t="shared" si="2"/>
        <v>0</v>
      </c>
      <c r="D28" s="96">
        <f t="shared" si="2"/>
        <v>0</v>
      </c>
      <c r="E28" s="202">
        <f t="shared" si="2"/>
        <v>0</v>
      </c>
      <c r="F28" s="202">
        <f t="shared" si="2"/>
        <v>0</v>
      </c>
      <c r="G28" s="202">
        <f t="shared" si="2"/>
        <v>0</v>
      </c>
    </row>
    <row r="29" spans="1:7" x14ac:dyDescent="0.25">
      <c r="A29" s="46" t="s">
        <v>460</v>
      </c>
      <c r="B29" s="64">
        <v>0</v>
      </c>
      <c r="C29" s="64">
        <v>0</v>
      </c>
      <c r="D29" s="64">
        <v>0</v>
      </c>
      <c r="E29" s="209">
        <v>0</v>
      </c>
      <c r="F29" s="209">
        <v>0</v>
      </c>
      <c r="G29" s="209">
        <v>0</v>
      </c>
    </row>
    <row r="30" spans="1:7" x14ac:dyDescent="0.25">
      <c r="A30" s="35" t="s">
        <v>452</v>
      </c>
      <c r="B30" s="66"/>
      <c r="C30" s="66"/>
      <c r="D30" s="66"/>
      <c r="E30" s="210"/>
      <c r="F30" s="210"/>
      <c r="G30" s="210"/>
    </row>
    <row r="31" spans="1:7" ht="14.45" customHeight="1" x14ac:dyDescent="0.25">
      <c r="A31" s="3" t="s">
        <v>461</v>
      </c>
      <c r="B31" s="96">
        <f t="shared" ref="B31:G31" si="3">B21+B7+B28</f>
        <v>0</v>
      </c>
      <c r="C31" s="96">
        <f t="shared" si="3"/>
        <v>0</v>
      </c>
      <c r="D31" s="96">
        <f t="shared" si="3"/>
        <v>0</v>
      </c>
      <c r="E31" s="202">
        <f t="shared" si="3"/>
        <v>352299092.39999998</v>
      </c>
      <c r="F31" s="202">
        <f t="shared" si="3"/>
        <v>350884302.25</v>
      </c>
      <c r="G31" s="202">
        <f t="shared" si="3"/>
        <v>312448186.85999995</v>
      </c>
    </row>
    <row r="32" spans="1:7" ht="14.45" customHeight="1" x14ac:dyDescent="0.25">
      <c r="A32" s="35"/>
      <c r="B32" s="118"/>
      <c r="C32" s="118"/>
      <c r="D32" s="118"/>
      <c r="E32" s="211"/>
      <c r="F32" s="211"/>
      <c r="G32" s="211"/>
    </row>
    <row r="33" spans="1:7" x14ac:dyDescent="0.25">
      <c r="A33" s="121" t="s">
        <v>291</v>
      </c>
      <c r="B33" s="41"/>
      <c r="C33" s="41"/>
      <c r="D33" s="41"/>
      <c r="E33" s="157"/>
      <c r="F33" s="157"/>
      <c r="G33" s="157"/>
    </row>
    <row r="34" spans="1:7" ht="30" x14ac:dyDescent="0.25">
      <c r="A34" s="119" t="s">
        <v>462</v>
      </c>
      <c r="B34" s="74">
        <v>0</v>
      </c>
      <c r="C34" s="74">
        <v>0</v>
      </c>
      <c r="D34" s="74">
        <v>0</v>
      </c>
      <c r="E34" s="157">
        <v>0</v>
      </c>
      <c r="F34" s="157">
        <v>0</v>
      </c>
      <c r="G34" s="157">
        <v>0</v>
      </c>
    </row>
    <row r="35" spans="1:7" ht="30" x14ac:dyDescent="0.25">
      <c r="A35" s="119" t="s">
        <v>293</v>
      </c>
      <c r="B35" s="74">
        <v>0</v>
      </c>
      <c r="C35" s="74">
        <v>0</v>
      </c>
      <c r="D35" s="74">
        <v>0</v>
      </c>
      <c r="E35" s="157">
        <v>0</v>
      </c>
      <c r="F35" s="157">
        <v>0</v>
      </c>
      <c r="G35" s="157">
        <v>0</v>
      </c>
    </row>
    <row r="36" spans="1:7" x14ac:dyDescent="0.25">
      <c r="A36" s="121" t="s">
        <v>463</v>
      </c>
      <c r="B36" s="13">
        <v>0</v>
      </c>
      <c r="C36" s="13">
        <v>0</v>
      </c>
      <c r="D36" s="13">
        <v>0</v>
      </c>
      <c r="E36" s="168">
        <v>0</v>
      </c>
      <c r="F36" s="168">
        <v>0</v>
      </c>
      <c r="G36" s="168">
        <v>0</v>
      </c>
    </row>
    <row r="37" spans="1:7" x14ac:dyDescent="0.25">
      <c r="A37" s="42"/>
      <c r="B37" s="42"/>
      <c r="C37" s="42"/>
      <c r="D37" s="42"/>
      <c r="E37" s="160"/>
      <c r="F37" s="160"/>
      <c r="G37" s="16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0"/>
  <sheetViews>
    <sheetView showGridLines="0" topLeftCell="B1" zoomScale="75" zoomScaleNormal="75" workbookViewId="0">
      <selection activeCell="H33" sqref="H3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11" max="11" width="21.7109375" customWidth="1"/>
  </cols>
  <sheetData>
    <row r="1" spans="1:11" ht="41.1" customHeight="1" x14ac:dyDescent="0.25">
      <c r="A1" s="237" t="s">
        <v>464</v>
      </c>
      <c r="B1" s="217"/>
      <c r="C1" s="217"/>
      <c r="D1" s="217"/>
      <c r="E1" s="217"/>
      <c r="F1" s="217"/>
      <c r="G1" s="218"/>
    </row>
    <row r="2" spans="1:11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11" x14ac:dyDescent="0.25">
      <c r="A3" s="222" t="s">
        <v>465</v>
      </c>
      <c r="B3" s="223"/>
      <c r="C3" s="223"/>
      <c r="D3" s="223"/>
      <c r="E3" s="223"/>
      <c r="F3" s="223"/>
      <c r="G3" s="224"/>
    </row>
    <row r="4" spans="1:11" x14ac:dyDescent="0.25">
      <c r="A4" s="222" t="s">
        <v>2</v>
      </c>
      <c r="B4" s="223"/>
      <c r="C4" s="223"/>
      <c r="D4" s="223"/>
      <c r="E4" s="223"/>
      <c r="F4" s="223"/>
      <c r="G4" s="224"/>
    </row>
    <row r="5" spans="1:11" x14ac:dyDescent="0.25">
      <c r="A5" s="225" t="s">
        <v>438</v>
      </c>
      <c r="B5" s="226"/>
      <c r="C5" s="226"/>
      <c r="D5" s="226"/>
      <c r="E5" s="226"/>
      <c r="F5" s="226"/>
      <c r="G5" s="227"/>
    </row>
    <row r="6" spans="1:11" ht="27" customHeight="1" x14ac:dyDescent="0.25">
      <c r="A6" s="116" t="s">
        <v>4</v>
      </c>
      <c r="B6" s="6">
        <v>2020</v>
      </c>
      <c r="C6" s="25">
        <v>2021</v>
      </c>
      <c r="D6" s="25">
        <v>2022</v>
      </c>
      <c r="E6" s="25">
        <v>2023</v>
      </c>
      <c r="F6" s="25">
        <v>2024</v>
      </c>
      <c r="G6" s="25">
        <v>2025</v>
      </c>
    </row>
    <row r="7" spans="1:11" ht="15.75" customHeight="1" x14ac:dyDescent="0.25">
      <c r="A7" s="20" t="s">
        <v>466</v>
      </c>
      <c r="B7" s="96">
        <f t="shared" ref="B7:G7" si="0">SUM(B8:B16)</f>
        <v>0</v>
      </c>
      <c r="C7" s="96">
        <f t="shared" si="0"/>
        <v>0</v>
      </c>
      <c r="D7" s="96">
        <f t="shared" si="0"/>
        <v>0</v>
      </c>
      <c r="E7" s="202">
        <f t="shared" si="0"/>
        <v>139691783.90000001</v>
      </c>
      <c r="F7" s="202">
        <f t="shared" si="0"/>
        <v>291047484.50999999</v>
      </c>
      <c r="G7" s="202">
        <f t="shared" si="0"/>
        <v>173680416.55000001</v>
      </c>
    </row>
    <row r="8" spans="1:11" x14ac:dyDescent="0.25">
      <c r="A8" s="46" t="s">
        <v>467</v>
      </c>
      <c r="B8" s="63">
        <v>0</v>
      </c>
      <c r="C8" s="63">
        <v>0</v>
      </c>
      <c r="D8" s="63">
        <v>0</v>
      </c>
      <c r="E8" s="207">
        <v>42594168.049999997</v>
      </c>
      <c r="F8" s="207">
        <v>83983647.489999995</v>
      </c>
      <c r="G8" s="207">
        <v>79196389.069999993</v>
      </c>
    </row>
    <row r="9" spans="1:11" ht="15.75" customHeight="1" x14ac:dyDescent="0.25">
      <c r="A9" s="46" t="s">
        <v>468</v>
      </c>
      <c r="B9" s="63">
        <v>0</v>
      </c>
      <c r="C9" s="63">
        <v>0</v>
      </c>
      <c r="D9" s="63">
        <v>0</v>
      </c>
      <c r="E9" s="207">
        <v>12791863.15</v>
      </c>
      <c r="F9" s="207">
        <v>19494314.390000001</v>
      </c>
      <c r="G9" s="207">
        <v>15269540.15</v>
      </c>
    </row>
    <row r="10" spans="1:11" x14ac:dyDescent="0.25">
      <c r="A10" s="46" t="s">
        <v>469</v>
      </c>
      <c r="B10" s="63">
        <v>0</v>
      </c>
      <c r="C10" s="63">
        <v>0</v>
      </c>
      <c r="D10" s="63">
        <v>0</v>
      </c>
      <c r="E10" s="207">
        <v>33001931.670000002</v>
      </c>
      <c r="F10" s="207">
        <v>52535096.340000004</v>
      </c>
      <c r="G10" s="207">
        <v>39013771.960000001</v>
      </c>
      <c r="K10" t="s">
        <v>897</v>
      </c>
    </row>
    <row r="11" spans="1:11" x14ac:dyDescent="0.25">
      <c r="A11" s="46" t="s">
        <v>470</v>
      </c>
      <c r="B11" s="63">
        <v>0</v>
      </c>
      <c r="C11" s="63">
        <v>0</v>
      </c>
      <c r="D11" s="63">
        <v>0</v>
      </c>
      <c r="E11" s="207">
        <v>35179043.689999998</v>
      </c>
      <c r="F11" s="207">
        <v>56680209.789999999</v>
      </c>
      <c r="G11" s="207">
        <v>33534385.199999999</v>
      </c>
    </row>
    <row r="12" spans="1:11" x14ac:dyDescent="0.25">
      <c r="A12" s="46" t="s">
        <v>471</v>
      </c>
      <c r="B12" s="63">
        <v>0</v>
      </c>
      <c r="C12" s="63">
        <v>0</v>
      </c>
      <c r="D12" s="63">
        <v>0</v>
      </c>
      <c r="E12" s="207">
        <v>529891.47</v>
      </c>
      <c r="F12" s="207">
        <v>3650444.33</v>
      </c>
      <c r="G12" s="207">
        <v>740960.99</v>
      </c>
    </row>
    <row r="13" spans="1:11" x14ac:dyDescent="0.25">
      <c r="A13" s="46" t="s">
        <v>472</v>
      </c>
      <c r="B13" s="63">
        <v>0</v>
      </c>
      <c r="C13" s="63">
        <v>0</v>
      </c>
      <c r="D13" s="63">
        <v>0</v>
      </c>
      <c r="E13" s="207">
        <v>15594885.869999999</v>
      </c>
      <c r="F13" s="207">
        <v>70743528.670000002</v>
      </c>
      <c r="G13" s="207">
        <v>5925369.1799999997</v>
      </c>
    </row>
    <row r="14" spans="1:11" x14ac:dyDescent="0.25">
      <c r="A14" s="47" t="s">
        <v>473</v>
      </c>
      <c r="B14" s="63">
        <v>0</v>
      </c>
      <c r="C14" s="63">
        <v>0</v>
      </c>
      <c r="D14" s="63">
        <v>0</v>
      </c>
      <c r="E14" s="207">
        <v>0</v>
      </c>
      <c r="F14" s="207">
        <v>0</v>
      </c>
      <c r="G14" s="207">
        <v>0</v>
      </c>
    </row>
    <row r="15" spans="1:11" x14ac:dyDescent="0.25">
      <c r="A15" s="46" t="s">
        <v>474</v>
      </c>
      <c r="B15" s="63">
        <v>0</v>
      </c>
      <c r="C15" s="63">
        <v>0</v>
      </c>
      <c r="D15" s="63">
        <v>0</v>
      </c>
      <c r="E15" s="207">
        <v>0</v>
      </c>
      <c r="F15" s="207">
        <v>3960243.5</v>
      </c>
      <c r="G15" s="207">
        <v>0</v>
      </c>
    </row>
    <row r="16" spans="1:11" x14ac:dyDescent="0.25">
      <c r="A16" s="46" t="s">
        <v>475</v>
      </c>
      <c r="B16" s="63">
        <v>0</v>
      </c>
      <c r="C16" s="63">
        <v>0</v>
      </c>
      <c r="D16" s="63">
        <v>0</v>
      </c>
      <c r="E16" s="207">
        <v>0</v>
      </c>
      <c r="F16" s="207">
        <v>0</v>
      </c>
      <c r="G16" s="207">
        <v>0</v>
      </c>
    </row>
    <row r="17" spans="1:7" x14ac:dyDescent="0.25">
      <c r="A17" s="46"/>
      <c r="B17" s="63"/>
      <c r="C17" s="63"/>
      <c r="D17" s="63"/>
      <c r="E17" s="132"/>
      <c r="F17" s="132"/>
      <c r="G17" s="132"/>
    </row>
    <row r="18" spans="1:7" x14ac:dyDescent="0.25">
      <c r="A18" s="3" t="s">
        <v>476</v>
      </c>
      <c r="B18" s="96">
        <f t="shared" ref="B18:G18" si="1">SUM(B19:B27)</f>
        <v>0</v>
      </c>
      <c r="C18" s="96">
        <f t="shared" si="1"/>
        <v>0</v>
      </c>
      <c r="D18" s="96">
        <f t="shared" si="1"/>
        <v>0</v>
      </c>
      <c r="E18" s="202">
        <f t="shared" si="1"/>
        <v>52700046.710000001</v>
      </c>
      <c r="F18" s="202">
        <f t="shared" si="1"/>
        <v>156742323.27000001</v>
      </c>
      <c r="G18" s="202">
        <f t="shared" si="1"/>
        <v>65391807.450000003</v>
      </c>
    </row>
    <row r="19" spans="1:7" x14ac:dyDescent="0.25">
      <c r="A19" s="46" t="s">
        <v>467</v>
      </c>
      <c r="B19" s="64">
        <v>0</v>
      </c>
      <c r="C19" s="64">
        <v>0</v>
      </c>
      <c r="D19" s="64">
        <v>0</v>
      </c>
      <c r="E19" s="207">
        <v>22343911.739999998</v>
      </c>
      <c r="F19" s="207">
        <v>40910474.219999999</v>
      </c>
      <c r="G19" s="207">
        <v>42512157.789999999</v>
      </c>
    </row>
    <row r="20" spans="1:7" x14ac:dyDescent="0.25">
      <c r="A20" s="46" t="s">
        <v>468</v>
      </c>
      <c r="B20" s="64">
        <v>0</v>
      </c>
      <c r="C20" s="64">
        <v>0</v>
      </c>
      <c r="D20" s="64">
        <v>0</v>
      </c>
      <c r="E20" s="207">
        <v>3045749.75</v>
      </c>
      <c r="F20" s="207">
        <v>4408243.05</v>
      </c>
      <c r="G20" s="207">
        <v>3688175.28</v>
      </c>
    </row>
    <row r="21" spans="1:7" x14ac:dyDescent="0.25">
      <c r="A21" s="46" t="s">
        <v>469</v>
      </c>
      <c r="B21" s="64">
        <v>0</v>
      </c>
      <c r="C21" s="64">
        <v>0</v>
      </c>
      <c r="D21" s="64">
        <v>0</v>
      </c>
      <c r="E21" s="207">
        <v>2178788.46</v>
      </c>
      <c r="F21" s="207">
        <v>1309391.2</v>
      </c>
      <c r="G21" s="207">
        <v>2399179.9500000002</v>
      </c>
    </row>
    <row r="22" spans="1:7" x14ac:dyDescent="0.25">
      <c r="A22" s="46" t="s">
        <v>470</v>
      </c>
      <c r="B22" s="64">
        <v>0</v>
      </c>
      <c r="C22" s="64">
        <v>0</v>
      </c>
      <c r="D22" s="64">
        <v>0</v>
      </c>
      <c r="E22" s="207">
        <v>8750188.7799999993</v>
      </c>
      <c r="F22" s="207">
        <v>6006578.1600000001</v>
      </c>
      <c r="G22" s="207">
        <v>716340</v>
      </c>
    </row>
    <row r="23" spans="1:7" x14ac:dyDescent="0.25">
      <c r="A23" s="47" t="s">
        <v>471</v>
      </c>
      <c r="B23" s="64">
        <v>0</v>
      </c>
      <c r="C23" s="64">
        <v>0</v>
      </c>
      <c r="D23" s="64">
        <v>0</v>
      </c>
      <c r="E23" s="207">
        <v>71489.990000000005</v>
      </c>
      <c r="F23" s="207">
        <v>913372.79</v>
      </c>
      <c r="G23" s="207">
        <v>0</v>
      </c>
    </row>
    <row r="24" spans="1:7" x14ac:dyDescent="0.25">
      <c r="A24" s="47" t="s">
        <v>472</v>
      </c>
      <c r="B24" s="64">
        <v>0</v>
      </c>
      <c r="C24" s="64">
        <v>0</v>
      </c>
      <c r="D24" s="64">
        <v>0</v>
      </c>
      <c r="E24" s="207">
        <v>16309917.99</v>
      </c>
      <c r="F24" s="207">
        <v>102966033.39</v>
      </c>
      <c r="G24" s="207">
        <v>15961954.43</v>
      </c>
    </row>
    <row r="25" spans="1:7" x14ac:dyDescent="0.25">
      <c r="A25" s="47" t="s">
        <v>473</v>
      </c>
      <c r="B25" s="64">
        <v>0</v>
      </c>
      <c r="C25" s="64">
        <v>0</v>
      </c>
      <c r="D25" s="64">
        <v>0</v>
      </c>
      <c r="E25" s="207">
        <v>0</v>
      </c>
      <c r="F25" s="207">
        <v>0</v>
      </c>
      <c r="G25" s="207">
        <v>0</v>
      </c>
    </row>
    <row r="26" spans="1:7" x14ac:dyDescent="0.25">
      <c r="A26" s="47" t="s">
        <v>477</v>
      </c>
      <c r="B26" s="64">
        <v>0</v>
      </c>
      <c r="C26" s="64">
        <v>0</v>
      </c>
      <c r="D26" s="64">
        <v>0</v>
      </c>
      <c r="E26" s="207">
        <v>0</v>
      </c>
      <c r="F26" s="207">
        <v>228230.46</v>
      </c>
      <c r="G26" s="207">
        <v>114000</v>
      </c>
    </row>
    <row r="27" spans="1:7" x14ac:dyDescent="0.25">
      <c r="A27" s="47" t="s">
        <v>475</v>
      </c>
      <c r="B27" s="64">
        <v>0</v>
      </c>
      <c r="C27" s="64">
        <v>0</v>
      </c>
      <c r="D27" s="64">
        <v>0</v>
      </c>
      <c r="E27" s="207">
        <v>0</v>
      </c>
      <c r="F27" s="207">
        <v>0</v>
      </c>
      <c r="G27" s="207">
        <v>0</v>
      </c>
    </row>
    <row r="28" spans="1:7" x14ac:dyDescent="0.25">
      <c r="A28" s="35" t="s">
        <v>452</v>
      </c>
      <c r="B28" s="66"/>
      <c r="C28" s="66"/>
      <c r="D28" s="66"/>
      <c r="E28" s="213"/>
      <c r="F28" s="213"/>
      <c r="G28" s="213"/>
    </row>
    <row r="29" spans="1:7" ht="14.45" customHeight="1" x14ac:dyDescent="0.25">
      <c r="A29" s="3" t="s">
        <v>478</v>
      </c>
      <c r="B29" s="96">
        <f t="shared" ref="B29:G29" si="2">B18+B7</f>
        <v>0</v>
      </c>
      <c r="C29" s="96">
        <f t="shared" si="2"/>
        <v>0</v>
      </c>
      <c r="D29" s="96">
        <f t="shared" si="2"/>
        <v>0</v>
      </c>
      <c r="E29" s="202">
        <f t="shared" si="2"/>
        <v>192391830.61000001</v>
      </c>
      <c r="F29" s="202">
        <f t="shared" si="2"/>
        <v>447789807.77999997</v>
      </c>
      <c r="G29" s="202">
        <f t="shared" si="2"/>
        <v>239072224</v>
      </c>
    </row>
    <row r="30" spans="1:7" x14ac:dyDescent="0.25">
      <c r="A30" s="42"/>
      <c r="B30" s="42"/>
      <c r="C30" s="42"/>
      <c r="D30" s="42"/>
      <c r="E30" s="42"/>
      <c r="F30" s="42"/>
      <c r="G30" s="4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E11" sqref="E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7" t="s">
        <v>479</v>
      </c>
      <c r="B1" s="217"/>
      <c r="C1" s="217"/>
      <c r="D1" s="217"/>
      <c r="E1" s="217"/>
      <c r="F1" s="217"/>
      <c r="G1" s="218"/>
    </row>
    <row r="2" spans="1:7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7" x14ac:dyDescent="0.25">
      <c r="A3" s="222" t="s">
        <v>480</v>
      </c>
      <c r="B3" s="223"/>
      <c r="C3" s="223"/>
      <c r="D3" s="223"/>
      <c r="E3" s="223"/>
      <c r="F3" s="223"/>
      <c r="G3" s="224"/>
    </row>
    <row r="4" spans="1:7" x14ac:dyDescent="0.25">
      <c r="A4" s="222" t="s">
        <v>2</v>
      </c>
      <c r="B4" s="223"/>
      <c r="C4" s="223"/>
      <c r="D4" s="223"/>
      <c r="E4" s="223"/>
      <c r="F4" s="223"/>
      <c r="G4" s="224"/>
    </row>
    <row r="5" spans="1:7" ht="33.75" customHeight="1" x14ac:dyDescent="0.25">
      <c r="A5" s="116" t="s">
        <v>4</v>
      </c>
      <c r="B5" s="137">
        <v>2020</v>
      </c>
      <c r="C5" s="138">
        <v>2021</v>
      </c>
      <c r="D5" s="138">
        <v>2022</v>
      </c>
      <c r="E5" s="138">
        <v>2023</v>
      </c>
      <c r="F5" s="138">
        <v>2024</v>
      </c>
      <c r="G5" s="138">
        <v>2025</v>
      </c>
    </row>
    <row r="6" spans="1:7" ht="15.75" customHeight="1" x14ac:dyDescent="0.25">
      <c r="A6" s="20" t="s">
        <v>481</v>
      </c>
      <c r="B6" s="202">
        <f>SUM(B7:B18)</f>
        <v>0</v>
      </c>
      <c r="C6" s="202">
        <f t="shared" ref="C6:G6" si="0">SUM(C7:C18)</f>
        <v>0</v>
      </c>
      <c r="D6" s="202">
        <f t="shared" si="0"/>
        <v>0</v>
      </c>
      <c r="E6" s="202">
        <f t="shared" si="0"/>
        <v>270335155.75999999</v>
      </c>
      <c r="F6" s="202">
        <f t="shared" si="0"/>
        <v>269891251.31</v>
      </c>
      <c r="G6" s="202">
        <f t="shared" si="0"/>
        <v>246319332.59</v>
      </c>
    </row>
    <row r="7" spans="1:7" x14ac:dyDescent="0.25">
      <c r="A7" s="46" t="s">
        <v>440</v>
      </c>
      <c r="B7" s="207">
        <v>0</v>
      </c>
      <c r="C7" s="207">
        <v>0</v>
      </c>
      <c r="D7" s="207">
        <v>0</v>
      </c>
      <c r="E7" s="207">
        <v>27053007.23</v>
      </c>
      <c r="F7" s="207">
        <v>28458556.890000001</v>
      </c>
      <c r="G7" s="207">
        <v>29825349.309999999</v>
      </c>
    </row>
    <row r="8" spans="1:7" ht="15.75" customHeight="1" x14ac:dyDescent="0.25">
      <c r="A8" s="46" t="s">
        <v>441</v>
      </c>
      <c r="B8" s="207">
        <v>0</v>
      </c>
      <c r="C8" s="207">
        <v>0</v>
      </c>
      <c r="D8" s="207">
        <v>0</v>
      </c>
      <c r="E8" s="207">
        <v>0</v>
      </c>
      <c r="F8" s="207">
        <v>0</v>
      </c>
      <c r="G8" s="207">
        <v>0</v>
      </c>
    </row>
    <row r="9" spans="1:7" x14ac:dyDescent="0.25">
      <c r="A9" s="46" t="s">
        <v>442</v>
      </c>
      <c r="B9" s="207">
        <v>0</v>
      </c>
      <c r="C9" s="207">
        <v>0</v>
      </c>
      <c r="D9" s="207">
        <v>0</v>
      </c>
      <c r="E9" s="207">
        <v>1037063.94</v>
      </c>
      <c r="F9" s="207">
        <v>627827.93000000005</v>
      </c>
      <c r="G9" s="207">
        <v>1554909.73</v>
      </c>
    </row>
    <row r="10" spans="1:7" x14ac:dyDescent="0.25">
      <c r="A10" s="46" t="s">
        <v>443</v>
      </c>
      <c r="B10" s="207">
        <v>0</v>
      </c>
      <c r="C10" s="207">
        <v>0</v>
      </c>
      <c r="D10" s="207">
        <v>0</v>
      </c>
      <c r="E10" s="207">
        <v>21944754.449999999</v>
      </c>
      <c r="F10" s="207">
        <v>23834567.199999999</v>
      </c>
      <c r="G10" s="207">
        <v>25764575.68</v>
      </c>
    </row>
    <row r="11" spans="1:7" x14ac:dyDescent="0.25">
      <c r="A11" s="46" t="s">
        <v>444</v>
      </c>
      <c r="B11" s="207">
        <v>0</v>
      </c>
      <c r="C11" s="207">
        <v>0</v>
      </c>
      <c r="D11" s="207">
        <v>0</v>
      </c>
      <c r="E11" s="207">
        <v>7464875.0300000003</v>
      </c>
      <c r="F11" s="207">
        <v>6399712.6200000001</v>
      </c>
      <c r="G11" s="207">
        <v>4137126.28</v>
      </c>
    </row>
    <row r="12" spans="1:7" x14ac:dyDescent="0.25">
      <c r="A12" s="46" t="s">
        <v>445</v>
      </c>
      <c r="B12" s="207">
        <v>0</v>
      </c>
      <c r="C12" s="207">
        <v>0</v>
      </c>
      <c r="D12" s="207">
        <v>0</v>
      </c>
      <c r="E12" s="207">
        <v>2556364.5</v>
      </c>
      <c r="F12" s="207">
        <v>2430218.06</v>
      </c>
      <c r="G12" s="207">
        <v>3871215.42</v>
      </c>
    </row>
    <row r="13" spans="1:7" x14ac:dyDescent="0.25">
      <c r="A13" s="47" t="s">
        <v>446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</row>
    <row r="14" spans="1:7" x14ac:dyDescent="0.25">
      <c r="A14" s="46" t="s">
        <v>447</v>
      </c>
      <c r="B14" s="207">
        <v>0</v>
      </c>
      <c r="C14" s="207">
        <v>0</v>
      </c>
      <c r="D14" s="207">
        <v>0</v>
      </c>
      <c r="E14" s="207">
        <v>145866343.37</v>
      </c>
      <c r="F14" s="207">
        <v>150750366.34</v>
      </c>
      <c r="G14" s="207">
        <v>157046842.43000001</v>
      </c>
    </row>
    <row r="15" spans="1:7" x14ac:dyDescent="0.25">
      <c r="A15" s="46" t="s">
        <v>448</v>
      </c>
      <c r="B15" s="207">
        <v>0</v>
      </c>
      <c r="C15" s="207">
        <v>0</v>
      </c>
      <c r="D15" s="207">
        <v>0</v>
      </c>
      <c r="E15" s="207">
        <v>2628348.09</v>
      </c>
      <c r="F15" s="207">
        <v>2341152.25</v>
      </c>
      <c r="G15" s="207">
        <v>2114649.64</v>
      </c>
    </row>
    <row r="16" spans="1:7" x14ac:dyDescent="0.25">
      <c r="A16" s="46" t="s">
        <v>449</v>
      </c>
      <c r="B16" s="207">
        <v>0</v>
      </c>
      <c r="C16" s="207">
        <v>0</v>
      </c>
      <c r="D16" s="207">
        <v>0</v>
      </c>
      <c r="E16" s="207">
        <v>61784399.149999999</v>
      </c>
      <c r="F16" s="207">
        <v>55048850.020000003</v>
      </c>
      <c r="G16" s="207">
        <v>22004664.100000001</v>
      </c>
    </row>
    <row r="17" spans="1:7" x14ac:dyDescent="0.25">
      <c r="A17" s="46" t="s">
        <v>450</v>
      </c>
      <c r="B17" s="207">
        <v>0</v>
      </c>
      <c r="C17" s="207">
        <v>0</v>
      </c>
      <c r="D17" s="207">
        <v>0</v>
      </c>
      <c r="E17" s="207">
        <v>0</v>
      </c>
      <c r="F17" s="207">
        <v>0</v>
      </c>
      <c r="G17" s="207">
        <v>0</v>
      </c>
    </row>
    <row r="18" spans="1:7" x14ac:dyDescent="0.25">
      <c r="A18" s="75" t="s">
        <v>451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</row>
    <row r="19" spans="1:7" x14ac:dyDescent="0.25">
      <c r="A19" s="46"/>
      <c r="B19" s="208"/>
      <c r="C19" s="208"/>
      <c r="D19" s="208"/>
      <c r="E19" s="208"/>
      <c r="F19" s="208"/>
      <c r="G19" s="208"/>
    </row>
    <row r="20" spans="1:7" x14ac:dyDescent="0.25">
      <c r="A20" s="3" t="s">
        <v>482</v>
      </c>
      <c r="B20" s="202">
        <f>SUM(B21:B25)</f>
        <v>0</v>
      </c>
      <c r="C20" s="202">
        <f t="shared" ref="C20:G20" si="1">SUM(C21:C25)</f>
        <v>0</v>
      </c>
      <c r="D20" s="202">
        <f t="shared" si="1"/>
        <v>0</v>
      </c>
      <c r="E20" s="202">
        <f t="shared" si="1"/>
        <v>81963936.640000001</v>
      </c>
      <c r="F20" s="202">
        <f t="shared" si="1"/>
        <v>80993050.939999998</v>
      </c>
      <c r="G20" s="202">
        <f t="shared" si="1"/>
        <v>83311966.670000002</v>
      </c>
    </row>
    <row r="21" spans="1:7" x14ac:dyDescent="0.25">
      <c r="A21" s="46" t="s">
        <v>454</v>
      </c>
      <c r="B21" s="207">
        <v>0</v>
      </c>
      <c r="C21" s="207">
        <v>0</v>
      </c>
      <c r="D21" s="207">
        <v>0</v>
      </c>
      <c r="E21" s="207">
        <v>81963936.640000001</v>
      </c>
      <c r="F21" s="207">
        <v>80993050.939999998</v>
      </c>
      <c r="G21" s="207">
        <v>83311966.670000002</v>
      </c>
    </row>
    <row r="22" spans="1:7" x14ac:dyDescent="0.25">
      <c r="A22" s="46" t="s">
        <v>455</v>
      </c>
      <c r="B22" s="207">
        <v>0</v>
      </c>
      <c r="C22" s="207">
        <v>0</v>
      </c>
      <c r="D22" s="207">
        <v>0</v>
      </c>
      <c r="E22" s="207">
        <v>0</v>
      </c>
      <c r="F22" s="207">
        <v>0</v>
      </c>
      <c r="G22" s="207">
        <v>0</v>
      </c>
    </row>
    <row r="23" spans="1:7" x14ac:dyDescent="0.25">
      <c r="A23" s="46" t="s">
        <v>456</v>
      </c>
      <c r="B23" s="207">
        <v>0</v>
      </c>
      <c r="C23" s="207">
        <v>0</v>
      </c>
      <c r="D23" s="207">
        <v>0</v>
      </c>
      <c r="E23" s="207">
        <v>0</v>
      </c>
      <c r="F23" s="207">
        <v>0</v>
      </c>
      <c r="G23" s="207">
        <v>0</v>
      </c>
    </row>
    <row r="24" spans="1:7" ht="30" x14ac:dyDescent="0.25">
      <c r="A24" s="47" t="s">
        <v>457</v>
      </c>
      <c r="B24" s="207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</row>
    <row r="25" spans="1:7" x14ac:dyDescent="0.25">
      <c r="A25" s="47" t="s">
        <v>458</v>
      </c>
      <c r="B25" s="207">
        <v>0</v>
      </c>
      <c r="C25" s="207">
        <v>0</v>
      </c>
      <c r="D25" s="207">
        <v>0</v>
      </c>
      <c r="E25" s="207">
        <v>0</v>
      </c>
      <c r="F25" s="207">
        <v>0</v>
      </c>
      <c r="G25" s="207">
        <v>0</v>
      </c>
    </row>
    <row r="26" spans="1:7" x14ac:dyDescent="0.25">
      <c r="A26" s="65"/>
      <c r="B26" s="208"/>
      <c r="C26" s="208"/>
      <c r="D26" s="208"/>
      <c r="E26" s="208"/>
      <c r="F26" s="208"/>
      <c r="G26" s="208"/>
    </row>
    <row r="27" spans="1:7" x14ac:dyDescent="0.25">
      <c r="A27" s="3" t="s">
        <v>483</v>
      </c>
      <c r="B27" s="202">
        <f>SUM(B28)</f>
        <v>0</v>
      </c>
      <c r="C27" s="202">
        <f t="shared" ref="C27:G27" si="2">SUM(C28)</f>
        <v>0</v>
      </c>
      <c r="D27" s="202">
        <f t="shared" si="2"/>
        <v>0</v>
      </c>
      <c r="E27" s="202">
        <f t="shared" si="2"/>
        <v>0</v>
      </c>
      <c r="F27" s="202">
        <f t="shared" si="2"/>
        <v>0</v>
      </c>
      <c r="G27" s="202">
        <f t="shared" si="2"/>
        <v>0</v>
      </c>
    </row>
    <row r="28" spans="1:7" x14ac:dyDescent="0.25">
      <c r="A28" s="46" t="s">
        <v>289</v>
      </c>
      <c r="B28" s="209">
        <v>0</v>
      </c>
      <c r="C28" s="209">
        <v>0</v>
      </c>
      <c r="D28" s="209">
        <v>0</v>
      </c>
      <c r="E28" s="209">
        <v>0</v>
      </c>
      <c r="F28" s="209">
        <v>0</v>
      </c>
      <c r="G28" s="209">
        <v>0</v>
      </c>
    </row>
    <row r="29" spans="1:7" x14ac:dyDescent="0.25">
      <c r="A29" s="35"/>
      <c r="B29" s="210"/>
      <c r="C29" s="210"/>
      <c r="D29" s="210"/>
      <c r="E29" s="210"/>
      <c r="F29" s="210"/>
      <c r="G29" s="210"/>
    </row>
    <row r="30" spans="1:7" ht="14.45" customHeight="1" x14ac:dyDescent="0.25">
      <c r="A30" s="3" t="s">
        <v>484</v>
      </c>
      <c r="B30" s="202">
        <f>B20+B6+B27</f>
        <v>0</v>
      </c>
      <c r="C30" s="202">
        <f t="shared" ref="C30:G30" si="3">C20+C6+C27</f>
        <v>0</v>
      </c>
      <c r="D30" s="202">
        <f t="shared" si="3"/>
        <v>0</v>
      </c>
      <c r="E30" s="202">
        <f t="shared" si="3"/>
        <v>352299092.39999998</v>
      </c>
      <c r="F30" s="202">
        <f t="shared" si="3"/>
        <v>350884302.25</v>
      </c>
      <c r="G30" s="202">
        <f t="shared" si="3"/>
        <v>329631299.25999999</v>
      </c>
    </row>
    <row r="31" spans="1:7" ht="14.45" customHeight="1" x14ac:dyDescent="0.25">
      <c r="A31" s="35"/>
      <c r="B31" s="211"/>
      <c r="C31" s="211"/>
      <c r="D31" s="211"/>
      <c r="E31" s="211"/>
      <c r="F31" s="211"/>
      <c r="G31" s="211"/>
    </row>
    <row r="32" spans="1:7" x14ac:dyDescent="0.25">
      <c r="A32" s="121" t="s">
        <v>291</v>
      </c>
      <c r="B32" s="157"/>
      <c r="C32" s="157"/>
      <c r="D32" s="157"/>
      <c r="E32" s="157"/>
      <c r="F32" s="157"/>
      <c r="G32" s="157"/>
    </row>
    <row r="33" spans="1:7" ht="30" x14ac:dyDescent="0.25">
      <c r="A33" s="119" t="s">
        <v>462</v>
      </c>
      <c r="B33" s="157">
        <v>0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</row>
    <row r="34" spans="1:7" ht="30" x14ac:dyDescent="0.25">
      <c r="A34" s="119" t="s">
        <v>293</v>
      </c>
      <c r="B34" s="157">
        <v>0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</row>
    <row r="35" spans="1:7" x14ac:dyDescent="0.25">
      <c r="A35" s="41" t="s">
        <v>463</v>
      </c>
      <c r="B35" s="157">
        <v>0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</row>
    <row r="36" spans="1:7" x14ac:dyDescent="0.25">
      <c r="A36" s="42"/>
      <c r="B36" s="160"/>
      <c r="C36" s="160"/>
      <c r="D36" s="160"/>
      <c r="E36" s="160"/>
      <c r="F36" s="160"/>
      <c r="G36" s="160"/>
    </row>
    <row r="38" spans="1:7" x14ac:dyDescent="0.25">
      <c r="A38" t="s">
        <v>485</v>
      </c>
    </row>
    <row r="39" spans="1:7" x14ac:dyDescent="0.25">
      <c r="A39" t="s">
        <v>486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20:G20 B2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topLeftCell="B1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7" t="s">
        <v>487</v>
      </c>
      <c r="B1" s="217"/>
      <c r="C1" s="217"/>
      <c r="D1" s="217"/>
      <c r="E1" s="217"/>
      <c r="F1" s="217"/>
      <c r="G1" s="218"/>
    </row>
    <row r="2" spans="1:7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1"/>
    </row>
    <row r="3" spans="1:7" x14ac:dyDescent="0.25">
      <c r="A3" s="222" t="s">
        <v>488</v>
      </c>
      <c r="B3" s="223"/>
      <c r="C3" s="223"/>
      <c r="D3" s="223"/>
      <c r="E3" s="223"/>
      <c r="F3" s="223"/>
      <c r="G3" s="224"/>
    </row>
    <row r="4" spans="1:7" x14ac:dyDescent="0.25">
      <c r="A4" s="222" t="s">
        <v>2</v>
      </c>
      <c r="B4" s="223"/>
      <c r="C4" s="223"/>
      <c r="D4" s="223"/>
      <c r="E4" s="223"/>
      <c r="F4" s="223"/>
      <c r="G4" s="224"/>
    </row>
    <row r="5" spans="1:7" x14ac:dyDescent="0.25">
      <c r="A5" s="116" t="s">
        <v>4</v>
      </c>
      <c r="B5" s="137">
        <v>2020</v>
      </c>
      <c r="C5" s="138">
        <v>2021</v>
      </c>
      <c r="D5" s="138">
        <v>2022</v>
      </c>
      <c r="E5" s="138">
        <v>2023</v>
      </c>
      <c r="F5" s="138">
        <v>2024</v>
      </c>
      <c r="G5" s="138">
        <v>2025</v>
      </c>
    </row>
    <row r="6" spans="1:7" ht="15.75" customHeight="1" x14ac:dyDescent="0.25">
      <c r="A6" s="20" t="s">
        <v>466</v>
      </c>
      <c r="B6" s="212">
        <f t="shared" ref="B6:G6" si="0">SUM(B7:B15)</f>
        <v>0</v>
      </c>
      <c r="C6" s="212">
        <f t="shared" si="0"/>
        <v>0</v>
      </c>
      <c r="D6" s="212">
        <f t="shared" si="0"/>
        <v>0</v>
      </c>
      <c r="E6" s="212">
        <f t="shared" si="0"/>
        <v>139691783.90000001</v>
      </c>
      <c r="F6" s="212">
        <f t="shared" si="0"/>
        <v>291047484.50999999</v>
      </c>
      <c r="G6" s="212">
        <f t="shared" si="0"/>
        <v>211905987.25</v>
      </c>
    </row>
    <row r="7" spans="1:7" x14ac:dyDescent="0.25">
      <c r="A7" s="46" t="s">
        <v>467</v>
      </c>
      <c r="B7" s="207">
        <v>0</v>
      </c>
      <c r="C7" s="207">
        <v>0</v>
      </c>
      <c r="D7" s="207">
        <v>0</v>
      </c>
      <c r="E7" s="207">
        <v>42594168.049999997</v>
      </c>
      <c r="F7" s="207">
        <v>83983647.489999995</v>
      </c>
      <c r="G7" s="207">
        <v>77821122.109999999</v>
      </c>
    </row>
    <row r="8" spans="1:7" ht="15.75" customHeight="1" x14ac:dyDescent="0.25">
      <c r="A8" s="46" t="s">
        <v>468</v>
      </c>
      <c r="B8" s="207">
        <v>0</v>
      </c>
      <c r="C8" s="207">
        <v>0</v>
      </c>
      <c r="D8" s="207">
        <v>0</v>
      </c>
      <c r="E8" s="207">
        <v>12791863.15</v>
      </c>
      <c r="F8" s="207">
        <v>19494314.390000001</v>
      </c>
      <c r="G8" s="207">
        <v>16386528.82</v>
      </c>
    </row>
    <row r="9" spans="1:7" x14ac:dyDescent="0.25">
      <c r="A9" s="46" t="s">
        <v>469</v>
      </c>
      <c r="B9" s="207">
        <v>0</v>
      </c>
      <c r="C9" s="207">
        <v>0</v>
      </c>
      <c r="D9" s="207">
        <v>0</v>
      </c>
      <c r="E9" s="207">
        <v>33001931.670000002</v>
      </c>
      <c r="F9" s="207">
        <v>52535096.340000004</v>
      </c>
      <c r="G9" s="207">
        <v>59911890.659999996</v>
      </c>
    </row>
    <row r="10" spans="1:7" x14ac:dyDescent="0.25">
      <c r="A10" s="46" t="s">
        <v>470</v>
      </c>
      <c r="B10" s="207">
        <v>0</v>
      </c>
      <c r="C10" s="207">
        <v>0</v>
      </c>
      <c r="D10" s="207">
        <v>0</v>
      </c>
      <c r="E10" s="207">
        <v>35179043.689999998</v>
      </c>
      <c r="F10" s="207">
        <v>56680209.789999999</v>
      </c>
      <c r="G10" s="207">
        <v>40069295.490000002</v>
      </c>
    </row>
    <row r="11" spans="1:7" x14ac:dyDescent="0.25">
      <c r="A11" s="46" t="s">
        <v>471</v>
      </c>
      <c r="B11" s="207">
        <v>0</v>
      </c>
      <c r="C11" s="207">
        <v>0</v>
      </c>
      <c r="D11" s="207">
        <v>0</v>
      </c>
      <c r="E11" s="207">
        <v>529891.47</v>
      </c>
      <c r="F11" s="207">
        <v>3650444.33</v>
      </c>
      <c r="G11" s="207">
        <v>991200.48</v>
      </c>
    </row>
    <row r="12" spans="1:7" x14ac:dyDescent="0.25">
      <c r="A12" s="46" t="s">
        <v>472</v>
      </c>
      <c r="B12" s="207">
        <v>0</v>
      </c>
      <c r="C12" s="207">
        <v>0</v>
      </c>
      <c r="D12" s="207">
        <v>0</v>
      </c>
      <c r="E12" s="207">
        <v>15594885.869999999</v>
      </c>
      <c r="F12" s="207">
        <v>70743528.670000002</v>
      </c>
      <c r="G12" s="207">
        <v>16725949.689999999</v>
      </c>
    </row>
    <row r="13" spans="1:7" x14ac:dyDescent="0.25">
      <c r="A13" s="47" t="s">
        <v>473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</row>
    <row r="14" spans="1:7" x14ac:dyDescent="0.25">
      <c r="A14" s="46" t="s">
        <v>474</v>
      </c>
      <c r="B14" s="207">
        <v>0</v>
      </c>
      <c r="C14" s="207">
        <v>0</v>
      </c>
      <c r="D14" s="207">
        <v>0</v>
      </c>
      <c r="E14" s="207">
        <v>0</v>
      </c>
      <c r="F14" s="207">
        <v>3960243.5</v>
      </c>
      <c r="G14" s="207">
        <v>0</v>
      </c>
    </row>
    <row r="15" spans="1:7" x14ac:dyDescent="0.25">
      <c r="A15" s="46" t="s">
        <v>475</v>
      </c>
      <c r="B15" s="207">
        <v>0</v>
      </c>
      <c r="C15" s="207">
        <v>0</v>
      </c>
      <c r="D15" s="207">
        <v>0</v>
      </c>
      <c r="E15" s="207">
        <v>0</v>
      </c>
      <c r="F15" s="207">
        <v>0</v>
      </c>
      <c r="G15" s="207">
        <v>0</v>
      </c>
    </row>
    <row r="16" spans="1:7" x14ac:dyDescent="0.25">
      <c r="A16" s="46"/>
      <c r="B16" s="213"/>
      <c r="C16" s="213"/>
      <c r="D16" s="213"/>
      <c r="E16" s="213"/>
      <c r="F16" s="213"/>
      <c r="G16" s="213"/>
    </row>
    <row r="17" spans="1:7" x14ac:dyDescent="0.25">
      <c r="A17" s="3" t="s">
        <v>476</v>
      </c>
      <c r="B17" s="212">
        <f t="shared" ref="B17:G17" si="1">SUM(B18:B26)</f>
        <v>0</v>
      </c>
      <c r="C17" s="212">
        <f t="shared" si="1"/>
        <v>0</v>
      </c>
      <c r="D17" s="212">
        <f t="shared" si="1"/>
        <v>0</v>
      </c>
      <c r="E17" s="212">
        <f t="shared" si="1"/>
        <v>52700046.710000001</v>
      </c>
      <c r="F17" s="212">
        <f t="shared" si="1"/>
        <v>156742323.27000001</v>
      </c>
      <c r="G17" s="212">
        <f t="shared" si="1"/>
        <v>94662838.070000008</v>
      </c>
    </row>
    <row r="18" spans="1:7" x14ac:dyDescent="0.25">
      <c r="A18" s="46" t="s">
        <v>467</v>
      </c>
      <c r="B18" s="207">
        <v>0</v>
      </c>
      <c r="C18" s="207">
        <v>0</v>
      </c>
      <c r="D18" s="207">
        <v>0</v>
      </c>
      <c r="E18" s="207">
        <v>22343911.739999998</v>
      </c>
      <c r="F18" s="207">
        <v>40910474.219999999</v>
      </c>
      <c r="G18" s="207">
        <v>40476196.840000004</v>
      </c>
    </row>
    <row r="19" spans="1:7" x14ac:dyDescent="0.25">
      <c r="A19" s="46" t="s">
        <v>468</v>
      </c>
      <c r="B19" s="207">
        <v>0</v>
      </c>
      <c r="C19" s="207">
        <v>0</v>
      </c>
      <c r="D19" s="207">
        <v>0</v>
      </c>
      <c r="E19" s="207">
        <v>3045749.75</v>
      </c>
      <c r="F19" s="207">
        <v>4408243.05</v>
      </c>
      <c r="G19" s="207">
        <v>7592520.8600000003</v>
      </c>
    </row>
    <row r="20" spans="1:7" x14ac:dyDescent="0.25">
      <c r="A20" s="46" t="s">
        <v>469</v>
      </c>
      <c r="B20" s="207">
        <v>0</v>
      </c>
      <c r="C20" s="207">
        <v>0</v>
      </c>
      <c r="D20" s="207">
        <v>0</v>
      </c>
      <c r="E20" s="207">
        <v>2178788.46</v>
      </c>
      <c r="F20" s="207">
        <v>1309391.2</v>
      </c>
      <c r="G20" s="207">
        <v>7732239.2400000002</v>
      </c>
    </row>
    <row r="21" spans="1:7" x14ac:dyDescent="0.25">
      <c r="A21" s="46" t="s">
        <v>470</v>
      </c>
      <c r="B21" s="207">
        <v>0</v>
      </c>
      <c r="C21" s="207">
        <v>0</v>
      </c>
      <c r="D21" s="207">
        <v>0</v>
      </c>
      <c r="E21" s="207">
        <v>8750188.7799999993</v>
      </c>
      <c r="F21" s="207">
        <v>6006578.1600000001</v>
      </c>
      <c r="G21" s="207">
        <v>1317065.56</v>
      </c>
    </row>
    <row r="22" spans="1:7" x14ac:dyDescent="0.25">
      <c r="A22" s="47" t="s">
        <v>471</v>
      </c>
      <c r="B22" s="207">
        <v>0</v>
      </c>
      <c r="C22" s="207">
        <v>0</v>
      </c>
      <c r="D22" s="207">
        <v>0</v>
      </c>
      <c r="E22" s="207">
        <v>71489.990000000005</v>
      </c>
      <c r="F22" s="207">
        <v>913372.79</v>
      </c>
      <c r="G22" s="207">
        <v>8901106.9199999999</v>
      </c>
    </row>
    <row r="23" spans="1:7" x14ac:dyDescent="0.25">
      <c r="A23" s="47" t="s">
        <v>472</v>
      </c>
      <c r="B23" s="207">
        <v>0</v>
      </c>
      <c r="C23" s="207">
        <v>0</v>
      </c>
      <c r="D23" s="207">
        <v>0</v>
      </c>
      <c r="E23" s="207">
        <v>16309917.99</v>
      </c>
      <c r="F23" s="207">
        <v>102966033.39</v>
      </c>
      <c r="G23" s="207">
        <v>28408179.649999999</v>
      </c>
    </row>
    <row r="24" spans="1:7" x14ac:dyDescent="0.25">
      <c r="A24" s="47" t="s">
        <v>473</v>
      </c>
      <c r="B24" s="207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</row>
    <row r="25" spans="1:7" x14ac:dyDescent="0.25">
      <c r="A25" s="47" t="s">
        <v>477</v>
      </c>
      <c r="B25" s="207">
        <v>0</v>
      </c>
      <c r="C25" s="207">
        <v>0</v>
      </c>
      <c r="D25" s="207">
        <v>0</v>
      </c>
      <c r="E25" s="207">
        <v>0</v>
      </c>
      <c r="F25" s="207">
        <v>228230.46</v>
      </c>
      <c r="G25" s="207">
        <v>235529</v>
      </c>
    </row>
    <row r="26" spans="1:7" x14ac:dyDescent="0.25">
      <c r="A26" s="47" t="s">
        <v>475</v>
      </c>
      <c r="B26" s="207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</row>
    <row r="27" spans="1:7" x14ac:dyDescent="0.25">
      <c r="A27" s="35" t="s">
        <v>452</v>
      </c>
      <c r="B27" s="213"/>
      <c r="C27" s="213"/>
      <c r="D27" s="213"/>
      <c r="E27" s="213"/>
      <c r="F27" s="213"/>
      <c r="G27" s="213"/>
    </row>
    <row r="28" spans="1:7" ht="14.45" customHeight="1" x14ac:dyDescent="0.25">
      <c r="A28" s="3" t="s">
        <v>478</v>
      </c>
      <c r="B28" s="212">
        <f t="shared" ref="B28:G28" si="2">B6+B17</f>
        <v>0</v>
      </c>
      <c r="C28" s="212">
        <f t="shared" si="2"/>
        <v>0</v>
      </c>
      <c r="D28" s="212">
        <f t="shared" si="2"/>
        <v>0</v>
      </c>
      <c r="E28" s="212">
        <f t="shared" si="2"/>
        <v>192391830.61000001</v>
      </c>
      <c r="F28" s="212">
        <f t="shared" si="2"/>
        <v>447789807.77999997</v>
      </c>
      <c r="G28" s="212">
        <f t="shared" si="2"/>
        <v>306568825.31999999</v>
      </c>
    </row>
    <row r="29" spans="1:7" x14ac:dyDescent="0.25">
      <c r="A29" s="42"/>
      <c r="B29" s="214"/>
      <c r="C29" s="214"/>
      <c r="D29" s="214"/>
      <c r="E29" s="214"/>
      <c r="F29" s="214"/>
      <c r="G29" s="214"/>
    </row>
    <row r="31" spans="1:7" x14ac:dyDescent="0.25">
      <c r="A31" t="s">
        <v>489</v>
      </c>
    </row>
    <row r="32" spans="1:7" x14ac:dyDescent="0.25">
      <c r="A32" t="s">
        <v>490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E19" sqref="E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37" t="s">
        <v>491</v>
      </c>
      <c r="B1" s="217"/>
      <c r="C1" s="217"/>
      <c r="D1" s="217"/>
      <c r="E1" s="217"/>
      <c r="F1" s="217"/>
    </row>
    <row r="2" spans="1:6" x14ac:dyDescent="0.25">
      <c r="A2" s="219" t="str">
        <f>'Formato 1'!A2</f>
        <v>MUNICIPIO DE URIANGATO GTO.</v>
      </c>
      <c r="B2" s="220"/>
      <c r="C2" s="220"/>
      <c r="D2" s="220"/>
      <c r="E2" s="220"/>
      <c r="F2" s="221"/>
    </row>
    <row r="3" spans="1:6" x14ac:dyDescent="0.25">
      <c r="A3" s="222" t="s">
        <v>492</v>
      </c>
      <c r="B3" s="223"/>
      <c r="C3" s="223"/>
      <c r="D3" s="223"/>
      <c r="E3" s="223"/>
      <c r="F3" s="224"/>
    </row>
    <row r="4" spans="1:6" ht="30" x14ac:dyDescent="0.25">
      <c r="A4" s="116" t="s">
        <v>4</v>
      </c>
      <c r="B4" s="6" t="s">
        <v>493</v>
      </c>
      <c r="C4" s="25" t="s">
        <v>494</v>
      </c>
      <c r="D4" s="25" t="s">
        <v>495</v>
      </c>
      <c r="E4" s="25" t="s">
        <v>496</v>
      </c>
      <c r="F4" s="25" t="s">
        <v>497</v>
      </c>
    </row>
    <row r="5" spans="1:6" ht="15.75" customHeight="1" x14ac:dyDescent="0.25">
      <c r="A5" s="120" t="s">
        <v>498</v>
      </c>
      <c r="B5" s="122" t="s">
        <v>894</v>
      </c>
      <c r="C5" s="125"/>
      <c r="D5" s="125"/>
      <c r="E5" s="125"/>
      <c r="F5" s="125"/>
    </row>
    <row r="6" spans="1:6" ht="30" x14ac:dyDescent="0.25">
      <c r="A6" s="123" t="s">
        <v>499</v>
      </c>
      <c r="B6" s="122" t="s">
        <v>895</v>
      </c>
      <c r="C6" s="122"/>
      <c r="D6" s="122"/>
      <c r="E6" s="122"/>
      <c r="F6" s="122"/>
    </row>
    <row r="7" spans="1:6" ht="15.75" customHeight="1" x14ac:dyDescent="0.25">
      <c r="A7" s="123" t="s">
        <v>500</v>
      </c>
      <c r="B7" s="122"/>
      <c r="C7" s="122"/>
      <c r="D7" s="122"/>
      <c r="E7" s="122"/>
      <c r="F7" s="122"/>
    </row>
    <row r="8" spans="1:6" x14ac:dyDescent="0.25">
      <c r="A8" s="124"/>
      <c r="B8" s="122"/>
      <c r="C8" s="122"/>
      <c r="D8" s="122"/>
      <c r="E8" s="122"/>
      <c r="F8" s="122"/>
    </row>
    <row r="9" spans="1:6" x14ac:dyDescent="0.25">
      <c r="A9" s="129" t="s">
        <v>501</v>
      </c>
      <c r="B9" s="132">
        <v>554</v>
      </c>
      <c r="C9" s="122"/>
      <c r="D9" s="122"/>
      <c r="E9" s="122"/>
      <c r="F9" s="122"/>
    </row>
    <row r="10" spans="1:6" x14ac:dyDescent="0.25">
      <c r="A10" s="123" t="s">
        <v>502</v>
      </c>
      <c r="B10" s="215">
        <v>76</v>
      </c>
      <c r="C10" s="132"/>
      <c r="D10" s="132"/>
      <c r="E10" s="132"/>
      <c r="F10" s="132"/>
    </row>
    <row r="11" spans="1:6" x14ac:dyDescent="0.25">
      <c r="A11" s="55" t="s">
        <v>503</v>
      </c>
      <c r="B11" s="215">
        <v>18</v>
      </c>
      <c r="C11" s="132"/>
      <c r="D11" s="132"/>
      <c r="E11" s="132"/>
      <c r="F11" s="132"/>
    </row>
    <row r="12" spans="1:6" x14ac:dyDescent="0.25">
      <c r="A12" s="55" t="s">
        <v>504</v>
      </c>
      <c r="B12" s="215">
        <v>42.48</v>
      </c>
      <c r="C12" s="132"/>
      <c r="D12" s="132"/>
      <c r="E12" s="132"/>
      <c r="F12" s="132"/>
    </row>
    <row r="13" spans="1:6" x14ac:dyDescent="0.25">
      <c r="A13" s="55" t="s">
        <v>505</v>
      </c>
      <c r="B13" s="132">
        <v>47</v>
      </c>
      <c r="C13" s="132"/>
      <c r="D13" s="132"/>
      <c r="E13" s="132"/>
      <c r="F13" s="132"/>
    </row>
    <row r="14" spans="1:6" x14ac:dyDescent="0.25">
      <c r="A14" s="123" t="s">
        <v>506</v>
      </c>
      <c r="B14" s="132"/>
      <c r="C14" s="132"/>
      <c r="D14" s="132"/>
      <c r="E14" s="132"/>
      <c r="F14" s="132"/>
    </row>
    <row r="15" spans="1:6" x14ac:dyDescent="0.25">
      <c r="A15" s="55" t="s">
        <v>503</v>
      </c>
      <c r="B15" s="133"/>
      <c r="C15" s="132"/>
      <c r="D15" s="132"/>
      <c r="E15" s="132"/>
      <c r="F15" s="132"/>
    </row>
    <row r="16" spans="1:6" x14ac:dyDescent="0.25">
      <c r="A16" s="55" t="s">
        <v>504</v>
      </c>
      <c r="B16" s="134"/>
      <c r="C16" s="133"/>
      <c r="D16" s="133"/>
      <c r="E16" s="133"/>
      <c r="F16" s="133"/>
    </row>
    <row r="17" spans="1:6" x14ac:dyDescent="0.25">
      <c r="A17" s="55" t="s">
        <v>505</v>
      </c>
      <c r="B17" s="134"/>
      <c r="C17" s="134"/>
      <c r="D17" s="134"/>
      <c r="E17" s="134"/>
      <c r="F17" s="134"/>
    </row>
    <row r="18" spans="1:6" x14ac:dyDescent="0.25">
      <c r="A18" s="123" t="s">
        <v>507</v>
      </c>
      <c r="B18" s="134">
        <v>6.46</v>
      </c>
      <c r="C18" s="134"/>
      <c r="D18" s="134"/>
      <c r="E18" s="134"/>
      <c r="F18" s="134"/>
    </row>
    <row r="19" spans="1:6" x14ac:dyDescent="0.25">
      <c r="A19" s="123" t="s">
        <v>508</v>
      </c>
      <c r="B19" s="135">
        <v>0</v>
      </c>
      <c r="C19" s="134"/>
      <c r="D19" s="134"/>
      <c r="E19" s="134"/>
      <c r="F19" s="134"/>
    </row>
    <row r="20" spans="1:6" x14ac:dyDescent="0.25">
      <c r="A20" s="123" t="s">
        <v>509</v>
      </c>
      <c r="B20" s="135">
        <v>1</v>
      </c>
      <c r="C20" s="135"/>
      <c r="D20" s="135"/>
      <c r="E20" s="135"/>
      <c r="F20" s="135"/>
    </row>
    <row r="21" spans="1:6" x14ac:dyDescent="0.25">
      <c r="A21" s="123" t="s">
        <v>510</v>
      </c>
      <c r="B21" s="135">
        <v>0.14940000000000001</v>
      </c>
      <c r="C21" s="135"/>
      <c r="D21" s="135"/>
      <c r="E21" s="135"/>
      <c r="F21" s="135"/>
    </row>
    <row r="22" spans="1:6" x14ac:dyDescent="0.25">
      <c r="A22" s="123" t="s">
        <v>511</v>
      </c>
      <c r="B22" s="135">
        <v>0</v>
      </c>
      <c r="C22" s="135"/>
      <c r="D22" s="135"/>
      <c r="E22" s="135"/>
      <c r="F22" s="135"/>
    </row>
    <row r="23" spans="1:6" x14ac:dyDescent="0.25">
      <c r="A23" s="123" t="s">
        <v>512</v>
      </c>
      <c r="B23" s="127">
        <v>61.26</v>
      </c>
      <c r="C23" s="135"/>
      <c r="D23" s="135"/>
      <c r="E23" s="135"/>
      <c r="F23" s="135"/>
    </row>
    <row r="24" spans="1:6" x14ac:dyDescent="0.25">
      <c r="A24" s="123" t="s">
        <v>513</v>
      </c>
      <c r="B24" s="127">
        <v>74.5</v>
      </c>
      <c r="C24" s="127"/>
      <c r="D24" s="127"/>
      <c r="E24" s="127"/>
      <c r="F24" s="127"/>
    </row>
    <row r="25" spans="1:6" x14ac:dyDescent="0.25">
      <c r="A25" s="123" t="s">
        <v>514</v>
      </c>
      <c r="B25" s="128"/>
      <c r="C25" s="127"/>
      <c r="D25" s="127"/>
      <c r="E25" s="127"/>
      <c r="F25" s="127"/>
    </row>
    <row r="26" spans="1:6" x14ac:dyDescent="0.25">
      <c r="A26" s="124"/>
      <c r="B26" s="126"/>
      <c r="C26" s="128"/>
      <c r="D26" s="128"/>
      <c r="E26" s="128"/>
      <c r="F26" s="128"/>
    </row>
    <row r="27" spans="1:6" ht="14.45" customHeight="1" x14ac:dyDescent="0.25">
      <c r="A27" s="129" t="s">
        <v>515</v>
      </c>
      <c r="B27" s="74"/>
      <c r="C27" s="126"/>
      <c r="D27" s="126"/>
      <c r="E27" s="126"/>
      <c r="F27" s="126"/>
    </row>
    <row r="28" spans="1:6" x14ac:dyDescent="0.25">
      <c r="A28" s="123" t="s">
        <v>516</v>
      </c>
      <c r="B28" s="41"/>
      <c r="C28" s="74"/>
      <c r="D28" s="74"/>
      <c r="E28" s="74"/>
      <c r="F28" s="74"/>
    </row>
    <row r="29" spans="1:6" x14ac:dyDescent="0.25">
      <c r="A29" s="119"/>
      <c r="B29" s="41"/>
      <c r="C29" s="41"/>
      <c r="D29" s="41"/>
      <c r="E29" s="41"/>
      <c r="F29" s="41"/>
    </row>
    <row r="30" spans="1:6" x14ac:dyDescent="0.25">
      <c r="A30" s="130" t="s">
        <v>517</v>
      </c>
      <c r="B30" s="74">
        <v>70085942.200000003</v>
      </c>
      <c r="C30" s="41"/>
      <c r="D30" s="41"/>
      <c r="E30" s="41"/>
      <c r="F30" s="41"/>
    </row>
    <row r="31" spans="1:6" x14ac:dyDescent="0.25">
      <c r="A31" s="131" t="s">
        <v>502</v>
      </c>
      <c r="B31" s="74">
        <v>2153563.4300000002</v>
      </c>
      <c r="C31" s="74"/>
      <c r="D31" s="74"/>
      <c r="E31" s="74"/>
      <c r="F31" s="74"/>
    </row>
    <row r="32" spans="1:6" x14ac:dyDescent="0.25">
      <c r="A32" s="131" t="s">
        <v>506</v>
      </c>
      <c r="B32" s="74"/>
      <c r="C32" s="74"/>
      <c r="D32" s="74"/>
      <c r="E32" s="74"/>
      <c r="F32" s="74"/>
    </row>
    <row r="33" spans="1:6" x14ac:dyDescent="0.25">
      <c r="A33" s="131" t="s">
        <v>518</v>
      </c>
      <c r="B33" s="41"/>
      <c r="C33" s="74"/>
      <c r="D33" s="74"/>
      <c r="E33" s="74"/>
      <c r="F33" s="74"/>
    </row>
    <row r="34" spans="1:6" x14ac:dyDescent="0.25">
      <c r="A34" s="119"/>
      <c r="B34" s="41"/>
      <c r="C34" s="41"/>
      <c r="D34" s="41"/>
      <c r="E34" s="41"/>
      <c r="F34" s="41"/>
    </row>
    <row r="35" spans="1:6" x14ac:dyDescent="0.25">
      <c r="A35" s="130" t="s">
        <v>519</v>
      </c>
      <c r="B35" s="41">
        <v>9676.07</v>
      </c>
      <c r="C35" s="41"/>
      <c r="D35" s="41"/>
      <c r="E35" s="41"/>
      <c r="F35" s="41"/>
    </row>
    <row r="36" spans="1:6" x14ac:dyDescent="0.25">
      <c r="A36" s="131" t="s">
        <v>520</v>
      </c>
      <c r="B36" s="41">
        <v>3012.49</v>
      </c>
      <c r="C36" s="41"/>
      <c r="D36" s="41"/>
      <c r="E36" s="41"/>
      <c r="F36" s="41"/>
    </row>
    <row r="37" spans="1:6" x14ac:dyDescent="0.25">
      <c r="A37" s="131" t="s">
        <v>521</v>
      </c>
      <c r="B37" s="41">
        <v>6188.4</v>
      </c>
      <c r="C37" s="41"/>
      <c r="D37" s="41"/>
      <c r="E37" s="41"/>
      <c r="F37" s="41"/>
    </row>
    <row r="38" spans="1:6" x14ac:dyDescent="0.25">
      <c r="A38" s="131" t="s">
        <v>522</v>
      </c>
      <c r="B38" s="41"/>
      <c r="C38" s="41"/>
      <c r="D38" s="41"/>
      <c r="E38" s="41"/>
      <c r="F38" s="41"/>
    </row>
    <row r="39" spans="1:6" x14ac:dyDescent="0.25">
      <c r="A39" s="119"/>
      <c r="B39" s="41"/>
      <c r="C39" s="41"/>
      <c r="D39" s="41"/>
      <c r="E39" s="41"/>
      <c r="F39" s="41"/>
    </row>
    <row r="40" spans="1:6" x14ac:dyDescent="0.25">
      <c r="A40" s="130" t="s">
        <v>523</v>
      </c>
      <c r="B40" s="41"/>
      <c r="C40" s="41"/>
      <c r="D40" s="41"/>
      <c r="E40" s="41"/>
      <c r="F40" s="41"/>
    </row>
    <row r="41" spans="1:6" x14ac:dyDescent="0.25">
      <c r="A41" s="119"/>
      <c r="B41" s="41"/>
      <c r="C41" s="41"/>
      <c r="D41" s="41"/>
      <c r="E41" s="41"/>
      <c r="F41" s="41"/>
    </row>
    <row r="42" spans="1:6" x14ac:dyDescent="0.25">
      <c r="A42" s="130" t="s">
        <v>524</v>
      </c>
      <c r="B42" s="74">
        <v>2153563.4300000002</v>
      </c>
      <c r="C42" s="41"/>
      <c r="D42" s="41"/>
      <c r="E42" s="41"/>
      <c r="F42" s="41"/>
    </row>
    <row r="43" spans="1:6" x14ac:dyDescent="0.25">
      <c r="A43" s="131" t="s">
        <v>525</v>
      </c>
      <c r="B43" s="74">
        <v>50221793.469999999</v>
      </c>
      <c r="C43" s="74"/>
      <c r="D43" s="74"/>
      <c r="E43" s="74"/>
      <c r="F43" s="74"/>
    </row>
    <row r="44" spans="1:6" x14ac:dyDescent="0.25">
      <c r="A44" s="131" t="s">
        <v>526</v>
      </c>
      <c r="B44" s="74">
        <v>85698109.840000004</v>
      </c>
      <c r="C44" s="74"/>
      <c r="D44" s="74"/>
      <c r="E44" s="74"/>
      <c r="F44" s="74"/>
    </row>
    <row r="45" spans="1:6" x14ac:dyDescent="0.25">
      <c r="A45" s="131" t="s">
        <v>527</v>
      </c>
      <c r="B45" s="41"/>
      <c r="C45" s="74"/>
      <c r="D45" s="74"/>
      <c r="E45" s="74"/>
      <c r="F45" s="74"/>
    </row>
    <row r="46" spans="1:6" x14ac:dyDescent="0.25">
      <c r="A46" s="119"/>
      <c r="B46" s="41"/>
      <c r="C46" s="41"/>
      <c r="D46" s="41"/>
      <c r="E46" s="41"/>
      <c r="F46" s="41"/>
    </row>
    <row r="47" spans="1:6" ht="30" x14ac:dyDescent="0.25">
      <c r="A47" s="130" t="s">
        <v>528</v>
      </c>
      <c r="B47" s="74">
        <v>120.27</v>
      </c>
      <c r="C47" s="41"/>
      <c r="D47" s="41"/>
      <c r="E47" s="41"/>
      <c r="F47" s="41"/>
    </row>
    <row r="48" spans="1:6" x14ac:dyDescent="0.25">
      <c r="A48" s="131" t="s">
        <v>526</v>
      </c>
      <c r="B48" s="74">
        <v>205.23</v>
      </c>
      <c r="C48" s="74"/>
      <c r="D48" s="74"/>
      <c r="E48" s="74"/>
      <c r="F48" s="74"/>
    </row>
    <row r="49" spans="1:6" x14ac:dyDescent="0.25">
      <c r="A49" s="131" t="s">
        <v>527</v>
      </c>
      <c r="B49" s="41"/>
      <c r="C49" s="74"/>
      <c r="D49" s="74"/>
      <c r="E49" s="74"/>
      <c r="F49" s="74"/>
    </row>
    <row r="50" spans="1:6" x14ac:dyDescent="0.25">
      <c r="A50" s="119"/>
      <c r="B50" s="41"/>
      <c r="C50" s="41"/>
      <c r="D50" s="41"/>
      <c r="E50" s="41"/>
      <c r="F50" s="41"/>
    </row>
    <row r="51" spans="1:6" x14ac:dyDescent="0.25">
      <c r="A51" s="130" t="s">
        <v>529</v>
      </c>
      <c r="B51" s="74">
        <v>50221793.469999999</v>
      </c>
      <c r="C51" s="41"/>
      <c r="D51" s="41"/>
      <c r="E51" s="41"/>
      <c r="F51" s="41"/>
    </row>
    <row r="52" spans="1:6" x14ac:dyDescent="0.25">
      <c r="A52" s="131" t="s">
        <v>526</v>
      </c>
      <c r="B52" s="74">
        <v>85698109.840000004</v>
      </c>
      <c r="C52" s="74"/>
      <c r="D52" s="74"/>
      <c r="E52" s="74"/>
      <c r="F52" s="74"/>
    </row>
    <row r="53" spans="1:6" x14ac:dyDescent="0.25">
      <c r="A53" s="131" t="s">
        <v>527</v>
      </c>
      <c r="B53" s="74"/>
      <c r="C53" s="74"/>
      <c r="D53" s="74"/>
      <c r="E53" s="74"/>
      <c r="F53" s="74"/>
    </row>
    <row r="54" spans="1:6" x14ac:dyDescent="0.25">
      <c r="A54" s="131" t="s">
        <v>530</v>
      </c>
      <c r="B54" s="41"/>
      <c r="C54" s="74"/>
      <c r="D54" s="74"/>
      <c r="E54" s="74"/>
      <c r="F54" s="74"/>
    </row>
    <row r="55" spans="1:6" x14ac:dyDescent="0.25">
      <c r="A55" s="119"/>
      <c r="B55" s="41"/>
      <c r="C55" s="41"/>
      <c r="D55" s="41"/>
      <c r="E55" s="41"/>
      <c r="F55" s="41"/>
    </row>
    <row r="56" spans="1:6" x14ac:dyDescent="0.25">
      <c r="A56" s="130" t="s">
        <v>531</v>
      </c>
      <c r="B56" s="74">
        <v>50221793.469999999</v>
      </c>
      <c r="C56" s="41"/>
      <c r="D56" s="41"/>
      <c r="E56" s="41"/>
      <c r="F56" s="41"/>
    </row>
    <row r="57" spans="1:6" x14ac:dyDescent="0.25">
      <c r="A57" s="131" t="s">
        <v>526</v>
      </c>
      <c r="B57" s="74">
        <v>85698109.840000004</v>
      </c>
      <c r="C57" s="74"/>
      <c r="D57" s="74"/>
      <c r="E57" s="74"/>
      <c r="F57" s="74"/>
    </row>
    <row r="58" spans="1:6" x14ac:dyDescent="0.25">
      <c r="A58" s="131" t="s">
        <v>527</v>
      </c>
      <c r="B58" s="41"/>
      <c r="C58" s="74"/>
      <c r="D58" s="74"/>
      <c r="E58" s="74"/>
      <c r="F58" s="74"/>
    </row>
    <row r="59" spans="1:6" x14ac:dyDescent="0.25">
      <c r="A59" s="119"/>
      <c r="B59" s="41">
        <v>16.13</v>
      </c>
      <c r="C59" s="41"/>
      <c r="D59" s="41"/>
      <c r="E59" s="41"/>
      <c r="F59" s="41"/>
    </row>
    <row r="60" spans="1:6" x14ac:dyDescent="0.25">
      <c r="A60" s="130" t="s">
        <v>532</v>
      </c>
      <c r="B60" s="118">
        <v>2050</v>
      </c>
      <c r="C60" s="41"/>
      <c r="D60" s="41"/>
      <c r="E60" s="41"/>
      <c r="F60" s="41"/>
    </row>
    <row r="61" spans="1:6" x14ac:dyDescent="0.25">
      <c r="A61" s="131" t="s">
        <v>533</v>
      </c>
      <c r="B61" s="136">
        <v>8.5599999999999996E-2</v>
      </c>
      <c r="C61" s="118"/>
      <c r="D61" s="118"/>
      <c r="E61" s="118"/>
      <c r="F61" s="118"/>
    </row>
    <row r="62" spans="1:6" x14ac:dyDescent="0.25">
      <c r="A62" s="131" t="s">
        <v>534</v>
      </c>
      <c r="B62" s="118"/>
      <c r="C62" s="136"/>
      <c r="D62" s="136"/>
      <c r="E62" s="136"/>
      <c r="F62" s="136"/>
    </row>
    <row r="63" spans="1:6" x14ac:dyDescent="0.25">
      <c r="A63" s="119"/>
      <c r="B63" s="118"/>
      <c r="C63" s="118"/>
      <c r="D63" s="118"/>
      <c r="E63" s="118"/>
      <c r="F63" s="118"/>
    </row>
    <row r="64" spans="1:6" x14ac:dyDescent="0.25">
      <c r="A64" s="130" t="s">
        <v>535</v>
      </c>
      <c r="B64" s="118">
        <v>2021</v>
      </c>
      <c r="C64" s="118"/>
      <c r="D64" s="118"/>
      <c r="E64" s="118"/>
      <c r="F64" s="118"/>
    </row>
    <row r="65" spans="1:6" ht="30" x14ac:dyDescent="0.25">
      <c r="A65" s="131" t="s">
        <v>536</v>
      </c>
      <c r="B65" s="119" t="s">
        <v>896</v>
      </c>
      <c r="C65" s="118"/>
      <c r="D65" s="118"/>
      <c r="E65" s="118"/>
      <c r="F65" s="118"/>
    </row>
    <row r="66" spans="1:6" x14ac:dyDescent="0.25">
      <c r="A66" s="131" t="s">
        <v>537</v>
      </c>
      <c r="B66" s="42"/>
      <c r="C66" s="41"/>
      <c r="D66" s="119"/>
      <c r="E66" s="119"/>
      <c r="F66" s="119"/>
    </row>
    <row r="67" spans="1:6" x14ac:dyDescent="0.25">
      <c r="A67" s="42"/>
      <c r="B67" s="42"/>
      <c r="C67" s="42"/>
      <c r="D67" s="42"/>
      <c r="E67" s="42"/>
      <c r="F67" s="4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C16:F27 C5:F5 B15:B2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7" customWidth="1"/>
    <col min="2" max="3" width="16.42578125" style="57" customWidth="1"/>
    <col min="4" max="4" width="16.28515625" style="57" customWidth="1"/>
    <col min="5" max="5" width="17" style="57" customWidth="1"/>
    <col min="6" max="6" width="14.7109375" style="57" customWidth="1"/>
    <col min="7" max="7" width="15.5703125" style="57" customWidth="1"/>
    <col min="8" max="163" width="11.5703125" style="57"/>
    <col min="164" max="164" width="47.7109375" style="57" customWidth="1"/>
    <col min="165" max="166" width="16.42578125" style="57" customWidth="1"/>
    <col min="167" max="167" width="16.28515625" style="57" customWidth="1"/>
    <col min="168" max="168" width="17" style="57" customWidth="1"/>
    <col min="169" max="169" width="14.7109375" style="57" customWidth="1"/>
    <col min="170" max="170" width="15.5703125" style="57" customWidth="1"/>
    <col min="171" max="419" width="11.5703125" style="57"/>
    <col min="420" max="420" width="47.7109375" style="57" customWidth="1"/>
    <col min="421" max="422" width="16.42578125" style="57" customWidth="1"/>
    <col min="423" max="423" width="16.28515625" style="57" customWidth="1"/>
    <col min="424" max="424" width="17" style="57" customWidth="1"/>
    <col min="425" max="425" width="14.7109375" style="57" customWidth="1"/>
    <col min="426" max="426" width="15.5703125" style="57" customWidth="1"/>
    <col min="427" max="675" width="11.5703125" style="57"/>
    <col min="676" max="676" width="47.7109375" style="57" customWidth="1"/>
    <col min="677" max="678" width="16.42578125" style="57" customWidth="1"/>
    <col min="679" max="679" width="16.28515625" style="57" customWidth="1"/>
    <col min="680" max="680" width="17" style="57" customWidth="1"/>
    <col min="681" max="681" width="14.7109375" style="57" customWidth="1"/>
    <col min="682" max="682" width="15.5703125" style="57" customWidth="1"/>
    <col min="683" max="931" width="11.5703125" style="57"/>
    <col min="932" max="932" width="47.7109375" style="57" customWidth="1"/>
    <col min="933" max="934" width="16.42578125" style="57" customWidth="1"/>
    <col min="935" max="935" width="16.28515625" style="57" customWidth="1"/>
    <col min="936" max="936" width="17" style="57" customWidth="1"/>
    <col min="937" max="937" width="14.7109375" style="57" customWidth="1"/>
    <col min="938" max="938" width="15.5703125" style="57" customWidth="1"/>
    <col min="939" max="1187" width="11.5703125" style="57"/>
    <col min="1188" max="1188" width="47.7109375" style="57" customWidth="1"/>
    <col min="1189" max="1190" width="16.42578125" style="57" customWidth="1"/>
    <col min="1191" max="1191" width="16.28515625" style="57" customWidth="1"/>
    <col min="1192" max="1192" width="17" style="57" customWidth="1"/>
    <col min="1193" max="1193" width="14.7109375" style="57" customWidth="1"/>
    <col min="1194" max="1194" width="15.5703125" style="57" customWidth="1"/>
    <col min="1195" max="1443" width="11.5703125" style="57"/>
    <col min="1444" max="1444" width="47.7109375" style="57" customWidth="1"/>
    <col min="1445" max="1446" width="16.42578125" style="57" customWidth="1"/>
    <col min="1447" max="1447" width="16.28515625" style="57" customWidth="1"/>
    <col min="1448" max="1448" width="17" style="57" customWidth="1"/>
    <col min="1449" max="1449" width="14.7109375" style="57" customWidth="1"/>
    <col min="1450" max="1450" width="15.5703125" style="57" customWidth="1"/>
    <col min="1451" max="1699" width="11.5703125" style="57"/>
    <col min="1700" max="1700" width="47.7109375" style="57" customWidth="1"/>
    <col min="1701" max="1702" width="16.42578125" style="57" customWidth="1"/>
    <col min="1703" max="1703" width="16.28515625" style="57" customWidth="1"/>
    <col min="1704" max="1704" width="17" style="57" customWidth="1"/>
    <col min="1705" max="1705" width="14.7109375" style="57" customWidth="1"/>
    <col min="1706" max="1706" width="15.5703125" style="57" customWidth="1"/>
    <col min="1707" max="1955" width="11.5703125" style="57"/>
    <col min="1956" max="1956" width="47.7109375" style="57" customWidth="1"/>
    <col min="1957" max="1958" width="16.42578125" style="57" customWidth="1"/>
    <col min="1959" max="1959" width="16.28515625" style="57" customWidth="1"/>
    <col min="1960" max="1960" width="17" style="57" customWidth="1"/>
    <col min="1961" max="1961" width="14.7109375" style="57" customWidth="1"/>
    <col min="1962" max="1962" width="15.5703125" style="57" customWidth="1"/>
    <col min="1963" max="2211" width="11.5703125" style="57"/>
    <col min="2212" max="2212" width="47.7109375" style="57" customWidth="1"/>
    <col min="2213" max="2214" width="16.42578125" style="57" customWidth="1"/>
    <col min="2215" max="2215" width="16.28515625" style="57" customWidth="1"/>
    <col min="2216" max="2216" width="17" style="57" customWidth="1"/>
    <col min="2217" max="2217" width="14.7109375" style="57" customWidth="1"/>
    <col min="2218" max="2218" width="15.5703125" style="57" customWidth="1"/>
    <col min="2219" max="2467" width="11.5703125" style="57"/>
    <col min="2468" max="2468" width="47.7109375" style="57" customWidth="1"/>
    <col min="2469" max="2470" width="16.42578125" style="57" customWidth="1"/>
    <col min="2471" max="2471" width="16.28515625" style="57" customWidth="1"/>
    <col min="2472" max="2472" width="17" style="57" customWidth="1"/>
    <col min="2473" max="2473" width="14.7109375" style="57" customWidth="1"/>
    <col min="2474" max="2474" width="15.5703125" style="57" customWidth="1"/>
    <col min="2475" max="2723" width="11.5703125" style="57"/>
    <col min="2724" max="2724" width="47.7109375" style="57" customWidth="1"/>
    <col min="2725" max="2726" width="16.42578125" style="57" customWidth="1"/>
    <col min="2727" max="2727" width="16.28515625" style="57" customWidth="1"/>
    <col min="2728" max="2728" width="17" style="57" customWidth="1"/>
    <col min="2729" max="2729" width="14.7109375" style="57" customWidth="1"/>
    <col min="2730" max="2730" width="15.5703125" style="57" customWidth="1"/>
    <col min="2731" max="2979" width="11.5703125" style="57"/>
    <col min="2980" max="2980" width="47.7109375" style="57" customWidth="1"/>
    <col min="2981" max="2982" width="16.42578125" style="57" customWidth="1"/>
    <col min="2983" max="2983" width="16.28515625" style="57" customWidth="1"/>
    <col min="2984" max="2984" width="17" style="57" customWidth="1"/>
    <col min="2985" max="2985" width="14.7109375" style="57" customWidth="1"/>
    <col min="2986" max="2986" width="15.5703125" style="57" customWidth="1"/>
    <col min="2987" max="3235" width="11.5703125" style="57"/>
    <col min="3236" max="3236" width="47.7109375" style="57" customWidth="1"/>
    <col min="3237" max="3238" width="16.42578125" style="57" customWidth="1"/>
    <col min="3239" max="3239" width="16.28515625" style="57" customWidth="1"/>
    <col min="3240" max="3240" width="17" style="57" customWidth="1"/>
    <col min="3241" max="3241" width="14.7109375" style="57" customWidth="1"/>
    <col min="3242" max="3242" width="15.5703125" style="57" customWidth="1"/>
    <col min="3243" max="3491" width="11.5703125" style="57"/>
    <col min="3492" max="3492" width="47.7109375" style="57" customWidth="1"/>
    <col min="3493" max="3494" width="16.42578125" style="57" customWidth="1"/>
    <col min="3495" max="3495" width="16.28515625" style="57" customWidth="1"/>
    <col min="3496" max="3496" width="17" style="57" customWidth="1"/>
    <col min="3497" max="3497" width="14.7109375" style="57" customWidth="1"/>
    <col min="3498" max="3498" width="15.5703125" style="57" customWidth="1"/>
    <col min="3499" max="3747" width="11.5703125" style="57"/>
    <col min="3748" max="3748" width="47.7109375" style="57" customWidth="1"/>
    <col min="3749" max="3750" width="16.42578125" style="57" customWidth="1"/>
    <col min="3751" max="3751" width="16.28515625" style="57" customWidth="1"/>
    <col min="3752" max="3752" width="17" style="57" customWidth="1"/>
    <col min="3753" max="3753" width="14.7109375" style="57" customWidth="1"/>
    <col min="3754" max="3754" width="15.5703125" style="57" customWidth="1"/>
    <col min="3755" max="4003" width="11.5703125" style="57"/>
    <col min="4004" max="4004" width="47.7109375" style="57" customWidth="1"/>
    <col min="4005" max="4006" width="16.42578125" style="57" customWidth="1"/>
    <col min="4007" max="4007" width="16.28515625" style="57" customWidth="1"/>
    <col min="4008" max="4008" width="17" style="57" customWidth="1"/>
    <col min="4009" max="4009" width="14.7109375" style="57" customWidth="1"/>
    <col min="4010" max="4010" width="15.5703125" style="57" customWidth="1"/>
    <col min="4011" max="4259" width="11.5703125" style="57"/>
    <col min="4260" max="4260" width="47.7109375" style="57" customWidth="1"/>
    <col min="4261" max="4262" width="16.42578125" style="57" customWidth="1"/>
    <col min="4263" max="4263" width="16.28515625" style="57" customWidth="1"/>
    <col min="4264" max="4264" width="17" style="57" customWidth="1"/>
    <col min="4265" max="4265" width="14.7109375" style="57" customWidth="1"/>
    <col min="4266" max="4266" width="15.5703125" style="57" customWidth="1"/>
    <col min="4267" max="4515" width="11.5703125" style="57"/>
    <col min="4516" max="4516" width="47.7109375" style="57" customWidth="1"/>
    <col min="4517" max="4518" width="16.42578125" style="57" customWidth="1"/>
    <col min="4519" max="4519" width="16.28515625" style="57" customWidth="1"/>
    <col min="4520" max="4520" width="17" style="57" customWidth="1"/>
    <col min="4521" max="4521" width="14.7109375" style="57" customWidth="1"/>
    <col min="4522" max="4522" width="15.5703125" style="57" customWidth="1"/>
    <col min="4523" max="4771" width="11.5703125" style="57"/>
    <col min="4772" max="4772" width="47.7109375" style="57" customWidth="1"/>
    <col min="4773" max="4774" width="16.42578125" style="57" customWidth="1"/>
    <col min="4775" max="4775" width="16.28515625" style="57" customWidth="1"/>
    <col min="4776" max="4776" width="17" style="57" customWidth="1"/>
    <col min="4777" max="4777" width="14.7109375" style="57" customWidth="1"/>
    <col min="4778" max="4778" width="15.5703125" style="57" customWidth="1"/>
    <col min="4779" max="5027" width="11.5703125" style="57"/>
    <col min="5028" max="5028" width="47.7109375" style="57" customWidth="1"/>
    <col min="5029" max="5030" width="16.42578125" style="57" customWidth="1"/>
    <col min="5031" max="5031" width="16.28515625" style="57" customWidth="1"/>
    <col min="5032" max="5032" width="17" style="57" customWidth="1"/>
    <col min="5033" max="5033" width="14.7109375" style="57" customWidth="1"/>
    <col min="5034" max="5034" width="15.5703125" style="57" customWidth="1"/>
    <col min="5035" max="5283" width="11.5703125" style="57"/>
    <col min="5284" max="5284" width="47.7109375" style="57" customWidth="1"/>
    <col min="5285" max="5286" width="16.42578125" style="57" customWidth="1"/>
    <col min="5287" max="5287" width="16.28515625" style="57" customWidth="1"/>
    <col min="5288" max="5288" width="17" style="57" customWidth="1"/>
    <col min="5289" max="5289" width="14.7109375" style="57" customWidth="1"/>
    <col min="5290" max="5290" width="15.5703125" style="57" customWidth="1"/>
    <col min="5291" max="5539" width="11.5703125" style="57"/>
    <col min="5540" max="5540" width="47.7109375" style="57" customWidth="1"/>
    <col min="5541" max="5542" width="16.42578125" style="57" customWidth="1"/>
    <col min="5543" max="5543" width="16.28515625" style="57" customWidth="1"/>
    <col min="5544" max="5544" width="17" style="57" customWidth="1"/>
    <col min="5545" max="5545" width="14.7109375" style="57" customWidth="1"/>
    <col min="5546" max="5546" width="15.5703125" style="57" customWidth="1"/>
    <col min="5547" max="5795" width="11.5703125" style="57"/>
    <col min="5796" max="5796" width="47.7109375" style="57" customWidth="1"/>
    <col min="5797" max="5798" width="16.42578125" style="57" customWidth="1"/>
    <col min="5799" max="5799" width="16.28515625" style="57" customWidth="1"/>
    <col min="5800" max="5800" width="17" style="57" customWidth="1"/>
    <col min="5801" max="5801" width="14.7109375" style="57" customWidth="1"/>
    <col min="5802" max="5802" width="15.5703125" style="57" customWidth="1"/>
    <col min="5803" max="6051" width="11.5703125" style="57"/>
    <col min="6052" max="6052" width="47.7109375" style="57" customWidth="1"/>
    <col min="6053" max="6054" width="16.42578125" style="57" customWidth="1"/>
    <col min="6055" max="6055" width="16.28515625" style="57" customWidth="1"/>
    <col min="6056" max="6056" width="17" style="57" customWidth="1"/>
    <col min="6057" max="6057" width="14.7109375" style="57" customWidth="1"/>
    <col min="6058" max="6058" width="15.5703125" style="57" customWidth="1"/>
    <col min="6059" max="6307" width="11.5703125" style="57"/>
    <col min="6308" max="6308" width="47.7109375" style="57" customWidth="1"/>
    <col min="6309" max="6310" width="16.42578125" style="57" customWidth="1"/>
    <col min="6311" max="6311" width="16.28515625" style="57" customWidth="1"/>
    <col min="6312" max="6312" width="17" style="57" customWidth="1"/>
    <col min="6313" max="6313" width="14.7109375" style="57" customWidth="1"/>
    <col min="6314" max="6314" width="15.5703125" style="57" customWidth="1"/>
    <col min="6315" max="6563" width="11.5703125" style="57"/>
    <col min="6564" max="6564" width="47.7109375" style="57" customWidth="1"/>
    <col min="6565" max="6566" width="16.42578125" style="57" customWidth="1"/>
    <col min="6567" max="6567" width="16.28515625" style="57" customWidth="1"/>
    <col min="6568" max="6568" width="17" style="57" customWidth="1"/>
    <col min="6569" max="6569" width="14.7109375" style="57" customWidth="1"/>
    <col min="6570" max="6570" width="15.5703125" style="57" customWidth="1"/>
    <col min="6571" max="6819" width="11.5703125" style="57"/>
    <col min="6820" max="6820" width="47.7109375" style="57" customWidth="1"/>
    <col min="6821" max="6822" width="16.42578125" style="57" customWidth="1"/>
    <col min="6823" max="6823" width="16.28515625" style="57" customWidth="1"/>
    <col min="6824" max="6824" width="17" style="57" customWidth="1"/>
    <col min="6825" max="6825" width="14.7109375" style="57" customWidth="1"/>
    <col min="6826" max="6826" width="15.5703125" style="57" customWidth="1"/>
    <col min="6827" max="7075" width="11.5703125" style="57"/>
    <col min="7076" max="7076" width="47.7109375" style="57" customWidth="1"/>
    <col min="7077" max="7078" width="16.42578125" style="57" customWidth="1"/>
    <col min="7079" max="7079" width="16.28515625" style="57" customWidth="1"/>
    <col min="7080" max="7080" width="17" style="57" customWidth="1"/>
    <col min="7081" max="7081" width="14.7109375" style="57" customWidth="1"/>
    <col min="7082" max="7082" width="15.5703125" style="57" customWidth="1"/>
    <col min="7083" max="7331" width="11.5703125" style="57"/>
    <col min="7332" max="7332" width="47.7109375" style="57" customWidth="1"/>
    <col min="7333" max="7334" width="16.42578125" style="57" customWidth="1"/>
    <col min="7335" max="7335" width="16.28515625" style="57" customWidth="1"/>
    <col min="7336" max="7336" width="17" style="57" customWidth="1"/>
    <col min="7337" max="7337" width="14.7109375" style="57" customWidth="1"/>
    <col min="7338" max="7338" width="15.5703125" style="57" customWidth="1"/>
    <col min="7339" max="7587" width="11.5703125" style="57"/>
    <col min="7588" max="7588" width="47.7109375" style="57" customWidth="1"/>
    <col min="7589" max="7590" width="16.42578125" style="57" customWidth="1"/>
    <col min="7591" max="7591" width="16.28515625" style="57" customWidth="1"/>
    <col min="7592" max="7592" width="17" style="57" customWidth="1"/>
    <col min="7593" max="7593" width="14.7109375" style="57" customWidth="1"/>
    <col min="7594" max="7594" width="15.5703125" style="57" customWidth="1"/>
    <col min="7595" max="7843" width="11.5703125" style="57"/>
    <col min="7844" max="7844" width="47.7109375" style="57" customWidth="1"/>
    <col min="7845" max="7846" width="16.42578125" style="57" customWidth="1"/>
    <col min="7847" max="7847" width="16.28515625" style="57" customWidth="1"/>
    <col min="7848" max="7848" width="17" style="57" customWidth="1"/>
    <col min="7849" max="7849" width="14.7109375" style="57" customWidth="1"/>
    <col min="7850" max="7850" width="15.5703125" style="57" customWidth="1"/>
    <col min="7851" max="8099" width="11.5703125" style="57"/>
    <col min="8100" max="8100" width="47.7109375" style="57" customWidth="1"/>
    <col min="8101" max="8102" width="16.42578125" style="57" customWidth="1"/>
    <col min="8103" max="8103" width="16.28515625" style="57" customWidth="1"/>
    <col min="8104" max="8104" width="17" style="57" customWidth="1"/>
    <col min="8105" max="8105" width="14.7109375" style="57" customWidth="1"/>
    <col min="8106" max="8106" width="15.5703125" style="57" customWidth="1"/>
    <col min="8107" max="8355" width="11.5703125" style="57"/>
    <col min="8356" max="8356" width="47.7109375" style="57" customWidth="1"/>
    <col min="8357" max="8358" width="16.42578125" style="57" customWidth="1"/>
    <col min="8359" max="8359" width="16.28515625" style="57" customWidth="1"/>
    <col min="8360" max="8360" width="17" style="57" customWidth="1"/>
    <col min="8361" max="8361" width="14.7109375" style="57" customWidth="1"/>
    <col min="8362" max="8362" width="15.5703125" style="57" customWidth="1"/>
    <col min="8363" max="8611" width="11.5703125" style="57"/>
    <col min="8612" max="8612" width="47.7109375" style="57" customWidth="1"/>
    <col min="8613" max="8614" width="16.42578125" style="57" customWidth="1"/>
    <col min="8615" max="8615" width="16.28515625" style="57" customWidth="1"/>
    <col min="8616" max="8616" width="17" style="57" customWidth="1"/>
    <col min="8617" max="8617" width="14.7109375" style="57" customWidth="1"/>
    <col min="8618" max="8618" width="15.5703125" style="57" customWidth="1"/>
    <col min="8619" max="8867" width="11.5703125" style="57"/>
    <col min="8868" max="8868" width="47.7109375" style="57" customWidth="1"/>
    <col min="8869" max="8870" width="16.42578125" style="57" customWidth="1"/>
    <col min="8871" max="8871" width="16.28515625" style="57" customWidth="1"/>
    <col min="8872" max="8872" width="17" style="57" customWidth="1"/>
    <col min="8873" max="8873" width="14.7109375" style="57" customWidth="1"/>
    <col min="8874" max="8874" width="15.5703125" style="57" customWidth="1"/>
    <col min="8875" max="9123" width="11.5703125" style="57"/>
    <col min="9124" max="9124" width="47.7109375" style="57" customWidth="1"/>
    <col min="9125" max="9126" width="16.42578125" style="57" customWidth="1"/>
    <col min="9127" max="9127" width="16.28515625" style="57" customWidth="1"/>
    <col min="9128" max="9128" width="17" style="57" customWidth="1"/>
    <col min="9129" max="9129" width="14.7109375" style="57" customWidth="1"/>
    <col min="9130" max="9130" width="15.5703125" style="57" customWidth="1"/>
    <col min="9131" max="9379" width="11.5703125" style="57"/>
    <col min="9380" max="9380" width="47.7109375" style="57" customWidth="1"/>
    <col min="9381" max="9382" width="16.42578125" style="57" customWidth="1"/>
    <col min="9383" max="9383" width="16.28515625" style="57" customWidth="1"/>
    <col min="9384" max="9384" width="17" style="57" customWidth="1"/>
    <col min="9385" max="9385" width="14.7109375" style="57" customWidth="1"/>
    <col min="9386" max="9386" width="15.5703125" style="57" customWidth="1"/>
    <col min="9387" max="9635" width="11.5703125" style="57"/>
    <col min="9636" max="9636" width="47.7109375" style="57" customWidth="1"/>
    <col min="9637" max="9638" width="16.42578125" style="57" customWidth="1"/>
    <col min="9639" max="9639" width="16.28515625" style="57" customWidth="1"/>
    <col min="9640" max="9640" width="17" style="57" customWidth="1"/>
    <col min="9641" max="9641" width="14.7109375" style="57" customWidth="1"/>
    <col min="9642" max="9642" width="15.5703125" style="57" customWidth="1"/>
    <col min="9643" max="9891" width="11.5703125" style="57"/>
    <col min="9892" max="9892" width="47.7109375" style="57" customWidth="1"/>
    <col min="9893" max="9894" width="16.42578125" style="57" customWidth="1"/>
    <col min="9895" max="9895" width="16.28515625" style="57" customWidth="1"/>
    <col min="9896" max="9896" width="17" style="57" customWidth="1"/>
    <col min="9897" max="9897" width="14.7109375" style="57" customWidth="1"/>
    <col min="9898" max="9898" width="15.5703125" style="57" customWidth="1"/>
    <col min="9899" max="10147" width="11.5703125" style="57"/>
    <col min="10148" max="10148" width="47.7109375" style="57" customWidth="1"/>
    <col min="10149" max="10150" width="16.42578125" style="57" customWidth="1"/>
    <col min="10151" max="10151" width="16.28515625" style="57" customWidth="1"/>
    <col min="10152" max="10152" width="17" style="57" customWidth="1"/>
    <col min="10153" max="10153" width="14.7109375" style="57" customWidth="1"/>
    <col min="10154" max="10154" width="15.5703125" style="57" customWidth="1"/>
    <col min="10155" max="10403" width="11.5703125" style="57"/>
    <col min="10404" max="10404" width="47.7109375" style="57" customWidth="1"/>
    <col min="10405" max="10406" width="16.42578125" style="57" customWidth="1"/>
    <col min="10407" max="10407" width="16.28515625" style="57" customWidth="1"/>
    <col min="10408" max="10408" width="17" style="57" customWidth="1"/>
    <col min="10409" max="10409" width="14.7109375" style="57" customWidth="1"/>
    <col min="10410" max="10410" width="15.5703125" style="57" customWidth="1"/>
    <col min="10411" max="10659" width="11.5703125" style="57"/>
    <col min="10660" max="10660" width="47.7109375" style="57" customWidth="1"/>
    <col min="10661" max="10662" width="16.42578125" style="57" customWidth="1"/>
    <col min="10663" max="10663" width="16.28515625" style="57" customWidth="1"/>
    <col min="10664" max="10664" width="17" style="57" customWidth="1"/>
    <col min="10665" max="10665" width="14.7109375" style="57" customWidth="1"/>
    <col min="10666" max="10666" width="15.5703125" style="57" customWidth="1"/>
    <col min="10667" max="10915" width="11.5703125" style="57"/>
    <col min="10916" max="10916" width="47.7109375" style="57" customWidth="1"/>
    <col min="10917" max="10918" width="16.42578125" style="57" customWidth="1"/>
    <col min="10919" max="10919" width="16.28515625" style="57" customWidth="1"/>
    <col min="10920" max="10920" width="17" style="57" customWidth="1"/>
    <col min="10921" max="10921" width="14.7109375" style="57" customWidth="1"/>
    <col min="10922" max="10922" width="15.5703125" style="57" customWidth="1"/>
    <col min="10923" max="11171" width="11.5703125" style="57"/>
    <col min="11172" max="11172" width="47.7109375" style="57" customWidth="1"/>
    <col min="11173" max="11174" width="16.42578125" style="57" customWidth="1"/>
    <col min="11175" max="11175" width="16.28515625" style="57" customWidth="1"/>
    <col min="11176" max="11176" width="17" style="57" customWidth="1"/>
    <col min="11177" max="11177" width="14.7109375" style="57" customWidth="1"/>
    <col min="11178" max="11178" width="15.5703125" style="57" customWidth="1"/>
    <col min="11179" max="11427" width="11.5703125" style="57"/>
    <col min="11428" max="11428" width="47.7109375" style="57" customWidth="1"/>
    <col min="11429" max="11430" width="16.42578125" style="57" customWidth="1"/>
    <col min="11431" max="11431" width="16.28515625" style="57" customWidth="1"/>
    <col min="11432" max="11432" width="17" style="57" customWidth="1"/>
    <col min="11433" max="11433" width="14.7109375" style="57" customWidth="1"/>
    <col min="11434" max="11434" width="15.5703125" style="57" customWidth="1"/>
    <col min="11435" max="11683" width="11.5703125" style="57"/>
    <col min="11684" max="11684" width="47.7109375" style="57" customWidth="1"/>
    <col min="11685" max="11686" width="16.42578125" style="57" customWidth="1"/>
    <col min="11687" max="11687" width="16.28515625" style="57" customWidth="1"/>
    <col min="11688" max="11688" width="17" style="57" customWidth="1"/>
    <col min="11689" max="11689" width="14.7109375" style="57" customWidth="1"/>
    <col min="11690" max="11690" width="15.5703125" style="57" customWidth="1"/>
    <col min="11691" max="11939" width="11.5703125" style="57"/>
    <col min="11940" max="11940" width="47.7109375" style="57" customWidth="1"/>
    <col min="11941" max="11942" width="16.42578125" style="57" customWidth="1"/>
    <col min="11943" max="11943" width="16.28515625" style="57" customWidth="1"/>
    <col min="11944" max="11944" width="17" style="57" customWidth="1"/>
    <col min="11945" max="11945" width="14.7109375" style="57" customWidth="1"/>
    <col min="11946" max="11946" width="15.5703125" style="57" customWidth="1"/>
    <col min="11947" max="12195" width="11.5703125" style="57"/>
    <col min="12196" max="12196" width="47.7109375" style="57" customWidth="1"/>
    <col min="12197" max="12198" width="16.42578125" style="57" customWidth="1"/>
    <col min="12199" max="12199" width="16.28515625" style="57" customWidth="1"/>
    <col min="12200" max="12200" width="17" style="57" customWidth="1"/>
    <col min="12201" max="12201" width="14.7109375" style="57" customWidth="1"/>
    <col min="12202" max="12202" width="15.5703125" style="57" customWidth="1"/>
    <col min="12203" max="12451" width="11.5703125" style="57"/>
    <col min="12452" max="12452" width="47.7109375" style="57" customWidth="1"/>
    <col min="12453" max="12454" width="16.42578125" style="57" customWidth="1"/>
    <col min="12455" max="12455" width="16.28515625" style="57" customWidth="1"/>
    <col min="12456" max="12456" width="17" style="57" customWidth="1"/>
    <col min="12457" max="12457" width="14.7109375" style="57" customWidth="1"/>
    <col min="12458" max="12458" width="15.5703125" style="57" customWidth="1"/>
    <col min="12459" max="12707" width="11.5703125" style="57"/>
    <col min="12708" max="12708" width="47.7109375" style="57" customWidth="1"/>
    <col min="12709" max="12710" width="16.42578125" style="57" customWidth="1"/>
    <col min="12711" max="12711" width="16.28515625" style="57" customWidth="1"/>
    <col min="12712" max="12712" width="17" style="57" customWidth="1"/>
    <col min="12713" max="12713" width="14.7109375" style="57" customWidth="1"/>
    <col min="12714" max="12714" width="15.5703125" style="57" customWidth="1"/>
    <col min="12715" max="12963" width="11.5703125" style="57"/>
    <col min="12964" max="12964" width="47.7109375" style="57" customWidth="1"/>
    <col min="12965" max="12966" width="16.42578125" style="57" customWidth="1"/>
    <col min="12967" max="12967" width="16.28515625" style="57" customWidth="1"/>
    <col min="12968" max="12968" width="17" style="57" customWidth="1"/>
    <col min="12969" max="12969" width="14.7109375" style="57" customWidth="1"/>
    <col min="12970" max="12970" width="15.5703125" style="57" customWidth="1"/>
    <col min="12971" max="13219" width="11.5703125" style="57"/>
    <col min="13220" max="13220" width="47.7109375" style="57" customWidth="1"/>
    <col min="13221" max="13222" width="16.42578125" style="57" customWidth="1"/>
    <col min="13223" max="13223" width="16.28515625" style="57" customWidth="1"/>
    <col min="13224" max="13224" width="17" style="57" customWidth="1"/>
    <col min="13225" max="13225" width="14.7109375" style="57" customWidth="1"/>
    <col min="13226" max="13226" width="15.5703125" style="57" customWidth="1"/>
    <col min="13227" max="13475" width="11.5703125" style="57"/>
    <col min="13476" max="13476" width="47.7109375" style="57" customWidth="1"/>
    <col min="13477" max="13478" width="16.42578125" style="57" customWidth="1"/>
    <col min="13479" max="13479" width="16.28515625" style="57" customWidth="1"/>
    <col min="13480" max="13480" width="17" style="57" customWidth="1"/>
    <col min="13481" max="13481" width="14.7109375" style="57" customWidth="1"/>
    <col min="13482" max="13482" width="15.5703125" style="57" customWidth="1"/>
    <col min="13483" max="13731" width="11.5703125" style="57"/>
    <col min="13732" max="13732" width="47.7109375" style="57" customWidth="1"/>
    <col min="13733" max="13734" width="16.42578125" style="57" customWidth="1"/>
    <col min="13735" max="13735" width="16.28515625" style="57" customWidth="1"/>
    <col min="13736" max="13736" width="17" style="57" customWidth="1"/>
    <col min="13737" max="13737" width="14.7109375" style="57" customWidth="1"/>
    <col min="13738" max="13738" width="15.5703125" style="57" customWidth="1"/>
    <col min="13739" max="13987" width="11.5703125" style="57"/>
    <col min="13988" max="13988" width="47.7109375" style="57" customWidth="1"/>
    <col min="13989" max="13990" width="16.42578125" style="57" customWidth="1"/>
    <col min="13991" max="13991" width="16.28515625" style="57" customWidth="1"/>
    <col min="13992" max="13992" width="17" style="57" customWidth="1"/>
    <col min="13993" max="13993" width="14.7109375" style="57" customWidth="1"/>
    <col min="13994" max="13994" width="15.5703125" style="57" customWidth="1"/>
    <col min="13995" max="14243" width="11.5703125" style="57"/>
    <col min="14244" max="14244" width="47.7109375" style="57" customWidth="1"/>
    <col min="14245" max="14246" width="16.42578125" style="57" customWidth="1"/>
    <col min="14247" max="14247" width="16.28515625" style="57" customWidth="1"/>
    <col min="14248" max="14248" width="17" style="57" customWidth="1"/>
    <col min="14249" max="14249" width="14.7109375" style="57" customWidth="1"/>
    <col min="14250" max="14250" width="15.5703125" style="57" customWidth="1"/>
    <col min="14251" max="14499" width="11.5703125" style="57"/>
    <col min="14500" max="14500" width="47.7109375" style="57" customWidth="1"/>
    <col min="14501" max="14502" width="16.42578125" style="57" customWidth="1"/>
    <col min="14503" max="14503" width="16.28515625" style="57" customWidth="1"/>
    <col min="14504" max="14504" width="17" style="57" customWidth="1"/>
    <col min="14505" max="14505" width="14.7109375" style="57" customWidth="1"/>
    <col min="14506" max="14506" width="15.5703125" style="57" customWidth="1"/>
    <col min="14507" max="14755" width="11.5703125" style="57"/>
    <col min="14756" max="14756" width="47.7109375" style="57" customWidth="1"/>
    <col min="14757" max="14758" width="16.42578125" style="57" customWidth="1"/>
    <col min="14759" max="14759" width="16.28515625" style="57" customWidth="1"/>
    <col min="14760" max="14760" width="17" style="57" customWidth="1"/>
    <col min="14761" max="14761" width="14.7109375" style="57" customWidth="1"/>
    <col min="14762" max="14762" width="15.5703125" style="57" customWidth="1"/>
    <col min="14763" max="15011" width="11.5703125" style="57"/>
    <col min="15012" max="15012" width="47.7109375" style="57" customWidth="1"/>
    <col min="15013" max="15014" width="16.42578125" style="57" customWidth="1"/>
    <col min="15015" max="15015" width="16.28515625" style="57" customWidth="1"/>
    <col min="15016" max="15016" width="17" style="57" customWidth="1"/>
    <col min="15017" max="15017" width="14.7109375" style="57" customWidth="1"/>
    <col min="15018" max="15018" width="15.5703125" style="57" customWidth="1"/>
    <col min="15019" max="15267" width="11.5703125" style="57"/>
    <col min="15268" max="15268" width="47.7109375" style="57" customWidth="1"/>
    <col min="15269" max="15270" width="16.42578125" style="57" customWidth="1"/>
    <col min="15271" max="15271" width="16.28515625" style="57" customWidth="1"/>
    <col min="15272" max="15272" width="17" style="57" customWidth="1"/>
    <col min="15273" max="15273" width="14.7109375" style="57" customWidth="1"/>
    <col min="15274" max="15274" width="15.5703125" style="57" customWidth="1"/>
    <col min="15275" max="15523" width="11.5703125" style="57"/>
    <col min="15524" max="15524" width="47.7109375" style="57" customWidth="1"/>
    <col min="15525" max="15526" width="16.42578125" style="57" customWidth="1"/>
    <col min="15527" max="15527" width="16.28515625" style="57" customWidth="1"/>
    <col min="15528" max="15528" width="17" style="57" customWidth="1"/>
    <col min="15529" max="15529" width="14.7109375" style="57" customWidth="1"/>
    <col min="15530" max="15530" width="15.5703125" style="57" customWidth="1"/>
    <col min="15531" max="15779" width="11.5703125" style="57"/>
    <col min="15780" max="15780" width="47.7109375" style="57" customWidth="1"/>
    <col min="15781" max="15782" width="16.42578125" style="57" customWidth="1"/>
    <col min="15783" max="15783" width="16.28515625" style="57" customWidth="1"/>
    <col min="15784" max="15784" width="17" style="57" customWidth="1"/>
    <col min="15785" max="15785" width="14.7109375" style="57" customWidth="1"/>
    <col min="15786" max="15786" width="15.5703125" style="57" customWidth="1"/>
    <col min="15787" max="16035" width="11.5703125" style="57"/>
    <col min="16036" max="16036" width="47.7109375" style="57" customWidth="1"/>
    <col min="16037" max="16038" width="16.42578125" style="57" customWidth="1"/>
    <col min="16039" max="16039" width="16.28515625" style="57" customWidth="1"/>
    <col min="16040" max="16040" width="17" style="57" customWidth="1"/>
    <col min="16041" max="16041" width="14.7109375" style="57" customWidth="1"/>
    <col min="16042" max="16042" width="15.5703125" style="57" customWidth="1"/>
    <col min="16043" max="16384" width="11.5703125" style="57"/>
  </cols>
  <sheetData>
    <row r="1" spans="1:7" x14ac:dyDescent="0.25">
      <c r="A1" s="245" t="s">
        <v>436</v>
      </c>
      <c r="B1" s="245"/>
      <c r="C1" s="245"/>
      <c r="D1" s="245"/>
      <c r="E1" s="245"/>
      <c r="F1" s="245"/>
      <c r="G1" s="245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108" t="s">
        <v>437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438</v>
      </c>
      <c r="B5" s="109"/>
      <c r="C5" s="109"/>
      <c r="D5" s="109"/>
      <c r="E5" s="109"/>
      <c r="F5" s="109"/>
      <c r="G5" s="110"/>
    </row>
    <row r="6" spans="1:7" x14ac:dyDescent="0.25">
      <c r="A6" s="243" t="s">
        <v>538</v>
      </c>
      <c r="B6" s="28">
        <v>2022</v>
      </c>
      <c r="C6" s="243">
        <f>+B6+1</f>
        <v>2023</v>
      </c>
      <c r="D6" s="243">
        <f>+C6+1</f>
        <v>2024</v>
      </c>
      <c r="E6" s="243">
        <f>+D6+1</f>
        <v>2025</v>
      </c>
      <c r="F6" s="243">
        <f>+E6+1</f>
        <v>2026</v>
      </c>
      <c r="G6" s="243">
        <f>+F6+1</f>
        <v>2027</v>
      </c>
    </row>
    <row r="7" spans="1:7" ht="83.25" customHeight="1" x14ac:dyDescent="0.25">
      <c r="A7" s="244"/>
      <c r="B7" s="58" t="s">
        <v>539</v>
      </c>
      <c r="C7" s="244"/>
      <c r="D7" s="244"/>
      <c r="E7" s="244"/>
      <c r="F7" s="244"/>
      <c r="G7" s="244"/>
    </row>
    <row r="8" spans="1:7" ht="30" x14ac:dyDescent="0.25">
      <c r="A8" s="59" t="s">
        <v>481</v>
      </c>
      <c r="B8" s="27">
        <f>SUM(B9:B20)</f>
        <v>0</v>
      </c>
      <c r="C8" s="27">
        <f t="shared" ref="C8:G8" si="0">SUM(C9:C20)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</row>
    <row r="9" spans="1:7" x14ac:dyDescent="0.25">
      <c r="A9" s="51" t="s">
        <v>234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235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236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540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238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51" t="s">
        <v>239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ht="30" x14ac:dyDescent="0.25">
      <c r="A15" s="52" t="s">
        <v>541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2" t="s">
        <v>542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3" t="s">
        <v>543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259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260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51" t="s">
        <v>544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54" t="s">
        <v>482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1" t="s">
        <v>545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546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51" t="s">
        <v>547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ht="30" x14ac:dyDescent="0.25">
      <c r="A26" s="52" t="s">
        <v>285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51" t="s">
        <v>286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54" t="s">
        <v>483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1" t="s">
        <v>289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60" t="s">
        <v>548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54" t="s">
        <v>291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1" t="s">
        <v>462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45" customHeight="1" x14ac:dyDescent="0.25">
      <c r="A36" s="61" t="s">
        <v>293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x14ac:dyDescent="0.25">
      <c r="A37" s="54" t="s">
        <v>549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2"/>
      <c r="B38" s="56"/>
      <c r="C38" s="56"/>
      <c r="D38" s="56"/>
      <c r="E38" s="56"/>
      <c r="F38" s="56"/>
      <c r="G38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6" t="s">
        <v>464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465</v>
      </c>
      <c r="B3" s="91"/>
      <c r="C3" s="91"/>
      <c r="D3" s="91"/>
      <c r="E3" s="91"/>
      <c r="F3" s="91"/>
      <c r="G3" s="92"/>
    </row>
    <row r="4" spans="1:7" x14ac:dyDescent="0.25">
      <c r="A4" s="90" t="s">
        <v>2</v>
      </c>
      <c r="B4" s="91"/>
      <c r="C4" s="91"/>
      <c r="D4" s="91"/>
      <c r="E4" s="91"/>
      <c r="F4" s="91"/>
      <c r="G4" s="92"/>
    </row>
    <row r="5" spans="1:7" x14ac:dyDescent="0.25">
      <c r="A5" s="90" t="s">
        <v>438</v>
      </c>
      <c r="B5" s="91"/>
      <c r="C5" s="91"/>
      <c r="D5" s="91"/>
      <c r="E5" s="91"/>
      <c r="F5" s="91"/>
      <c r="G5" s="92"/>
    </row>
    <row r="6" spans="1:7" x14ac:dyDescent="0.25">
      <c r="A6" s="247" t="s">
        <v>550</v>
      </c>
      <c r="B6" s="28">
        <v>2022</v>
      </c>
      <c r="C6" s="243">
        <f>+B6+1</f>
        <v>2023</v>
      </c>
      <c r="D6" s="243">
        <f>+C6+1</f>
        <v>2024</v>
      </c>
      <c r="E6" s="243">
        <f>+D6+1</f>
        <v>2025</v>
      </c>
      <c r="F6" s="243">
        <f>+E6+1</f>
        <v>2026</v>
      </c>
      <c r="G6" s="243">
        <f>+F6+1</f>
        <v>2027</v>
      </c>
    </row>
    <row r="7" spans="1:7" ht="57.75" customHeight="1" x14ac:dyDescent="0.25">
      <c r="A7" s="248"/>
      <c r="B7" s="29" t="s">
        <v>539</v>
      </c>
      <c r="C7" s="244"/>
      <c r="D7" s="244"/>
      <c r="E7" s="244"/>
      <c r="F7" s="244"/>
      <c r="G7" s="244"/>
    </row>
    <row r="8" spans="1:7" x14ac:dyDescent="0.25">
      <c r="A8" s="20" t="s">
        <v>466</v>
      </c>
      <c r="B8" s="30">
        <f>SUM(B9:B17)</f>
        <v>0</v>
      </c>
      <c r="C8" s="30">
        <f t="shared" ref="C8:G8" si="0">SUM(C9:C17)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46" t="s">
        <v>551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552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46" t="s">
        <v>469</v>
      </c>
      <c r="B11" s="48">
        <v>0</v>
      </c>
      <c r="C11" s="48"/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47" t="s">
        <v>470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7" t="s">
        <v>553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46" t="s">
        <v>472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7" t="s">
        <v>473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474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46" t="s">
        <v>475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41"/>
      <c r="B18" s="35"/>
      <c r="C18" s="35"/>
      <c r="D18" s="35"/>
      <c r="E18" s="35"/>
      <c r="F18" s="35"/>
      <c r="G18" s="35"/>
    </row>
    <row r="19" spans="1:7" x14ac:dyDescent="0.25">
      <c r="A19" s="3" t="s">
        <v>476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6" t="s">
        <v>551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552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x14ac:dyDescent="0.25">
      <c r="A22" s="46" t="s">
        <v>469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7" t="s">
        <v>470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7" t="s">
        <v>553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7" t="s">
        <v>472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7" t="s">
        <v>473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477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6" t="s">
        <v>475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35"/>
      <c r="B29" s="35"/>
      <c r="C29" s="35"/>
      <c r="D29" s="35"/>
      <c r="E29" s="35"/>
      <c r="F29" s="35"/>
      <c r="G29" s="35"/>
    </row>
    <row r="30" spans="1:7" x14ac:dyDescent="0.25">
      <c r="A30" s="3" t="s">
        <v>478</v>
      </c>
      <c r="B30" s="31">
        <f t="shared" ref="B30:G30" si="2">B8+B19</f>
        <v>0</v>
      </c>
      <c r="C30" s="31">
        <f t="shared" si="2"/>
        <v>0</v>
      </c>
      <c r="D30" s="31">
        <f t="shared" si="2"/>
        <v>0</v>
      </c>
      <c r="E30" s="31">
        <f t="shared" si="2"/>
        <v>0</v>
      </c>
      <c r="F30" s="31">
        <f t="shared" si="2"/>
        <v>0</v>
      </c>
      <c r="G30" s="31">
        <f t="shared" si="2"/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6" t="s">
        <v>479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480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50" t="s">
        <v>538</v>
      </c>
      <c r="B5" s="251">
        <v>2017</v>
      </c>
      <c r="C5" s="251">
        <f>+B5+1</f>
        <v>2018</v>
      </c>
      <c r="D5" s="251">
        <f>+C5+1</f>
        <v>2019</v>
      </c>
      <c r="E5" s="251">
        <f>+D5+1</f>
        <v>2020</v>
      </c>
      <c r="F5" s="251">
        <f>+E5+1</f>
        <v>2021</v>
      </c>
      <c r="G5" s="28">
        <f>+F5+1</f>
        <v>2022</v>
      </c>
    </row>
    <row r="6" spans="1:7" ht="32.25" x14ac:dyDescent="0.25">
      <c r="A6" s="236"/>
      <c r="B6" s="252"/>
      <c r="C6" s="252"/>
      <c r="D6" s="252"/>
      <c r="E6" s="252"/>
      <c r="F6" s="252"/>
      <c r="G6" s="29" t="s">
        <v>554</v>
      </c>
    </row>
    <row r="7" spans="1:7" x14ac:dyDescent="0.25">
      <c r="A7" s="50" t="s">
        <v>481</v>
      </c>
      <c r="B7" s="30">
        <f>SUM(B9:B19)</f>
        <v>0</v>
      </c>
      <c r="C7" s="30">
        <f>SUM(C8:C19)</f>
        <v>0</v>
      </c>
      <c r="D7" s="30">
        <f>SUM(D8:D19)</f>
        <v>0</v>
      </c>
      <c r="E7" s="30">
        <f>SUM(E8:E19)</f>
        <v>0</v>
      </c>
      <c r="F7" s="30">
        <f>SUM(F8:F19)</f>
        <v>0</v>
      </c>
      <c r="G7" s="30">
        <f>SUM(G8:G19)</f>
        <v>0</v>
      </c>
    </row>
    <row r="8" spans="1:7" x14ac:dyDescent="0.25">
      <c r="A8" s="51" t="s">
        <v>555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51" t="s">
        <v>556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442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443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557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558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52" t="s">
        <v>446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51" t="s">
        <v>447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3" t="s">
        <v>559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1" t="s">
        <v>449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560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561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54" t="s">
        <v>482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1" t="s">
        <v>562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51" t="s">
        <v>563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456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ht="45" customHeight="1" x14ac:dyDescent="0.25">
      <c r="A25" s="52" t="s">
        <v>457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51" t="s">
        <v>564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35"/>
      <c r="B27" s="48"/>
      <c r="C27" s="48"/>
      <c r="D27" s="48"/>
      <c r="E27" s="48"/>
      <c r="F27" s="48"/>
      <c r="G27" s="48"/>
    </row>
    <row r="28" spans="1:7" x14ac:dyDescent="0.25">
      <c r="A28" s="3" t="s">
        <v>483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6" t="s">
        <v>289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25">
      <c r="A30" s="35"/>
      <c r="B30" s="48"/>
      <c r="C30" s="48"/>
      <c r="D30" s="48"/>
      <c r="E30" s="48"/>
      <c r="F30" s="48"/>
      <c r="G30" s="48"/>
    </row>
    <row r="31" spans="1:7" x14ac:dyDescent="0.25">
      <c r="A31" s="3" t="s">
        <v>484</v>
      </c>
      <c r="B31" s="31">
        <f>B7+B21+B28</f>
        <v>0</v>
      </c>
      <c r="C31" s="31">
        <f t="shared" ref="C31:G31" si="2">C7+C21+C28</f>
        <v>0</v>
      </c>
      <c r="D31" s="31">
        <f t="shared" si="2"/>
        <v>0</v>
      </c>
      <c r="E31" s="31">
        <f t="shared" si="2"/>
        <v>0</v>
      </c>
      <c r="F31" s="31">
        <f t="shared" si="2"/>
        <v>0</v>
      </c>
      <c r="G31" s="31">
        <f t="shared" si="2"/>
        <v>0</v>
      </c>
    </row>
    <row r="32" spans="1:7" x14ac:dyDescent="0.25">
      <c r="A32" s="35"/>
      <c r="B32" s="48"/>
      <c r="C32" s="48"/>
      <c r="D32" s="48"/>
      <c r="E32" s="48"/>
      <c r="F32" s="48"/>
      <c r="G32" s="48"/>
    </row>
    <row r="33" spans="1:7" x14ac:dyDescent="0.25">
      <c r="A33" s="3" t="s">
        <v>291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5" t="s">
        <v>462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45" customHeight="1" x14ac:dyDescent="0.25">
      <c r="A35" s="55" t="s">
        <v>565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3" t="s">
        <v>463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3"/>
      <c r="B37" s="56"/>
      <c r="C37" s="56"/>
      <c r="D37" s="56"/>
      <c r="E37" s="56"/>
      <c r="F37" s="56"/>
      <c r="G37" s="56"/>
    </row>
    <row r="38" spans="1:7" x14ac:dyDescent="0.25">
      <c r="A38" s="49"/>
    </row>
    <row r="39" spans="1:7" x14ac:dyDescent="0.25">
      <c r="A39" s="249" t="s">
        <v>566</v>
      </c>
      <c r="B39" s="249"/>
      <c r="C39" s="249"/>
      <c r="D39" s="249"/>
      <c r="E39" s="249"/>
      <c r="F39" s="249"/>
      <c r="G39" s="249"/>
    </row>
    <row r="40" spans="1:7" x14ac:dyDescent="0.25">
      <c r="A40" s="249" t="s">
        <v>567</v>
      </c>
      <c r="B40" s="249"/>
      <c r="C40" s="249"/>
      <c r="D40" s="249"/>
      <c r="E40" s="249"/>
      <c r="F40" s="249"/>
      <c r="G40" s="24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6" t="s">
        <v>487</v>
      </c>
      <c r="B1" s="246"/>
      <c r="C1" s="246"/>
      <c r="D1" s="246"/>
      <c r="E1" s="246"/>
      <c r="F1" s="246"/>
      <c r="G1" s="246"/>
    </row>
    <row r="2" spans="1:7" x14ac:dyDescent="0.25">
      <c r="A2" s="105" t="str">
        <f>'Formato 1'!A2</f>
        <v>MUNICIPIO DE URIANGATO GTO.</v>
      </c>
      <c r="B2" s="106"/>
      <c r="C2" s="106"/>
      <c r="D2" s="106"/>
      <c r="E2" s="106"/>
      <c r="F2" s="106"/>
      <c r="G2" s="107"/>
    </row>
    <row r="3" spans="1:7" x14ac:dyDescent="0.25">
      <c r="A3" s="90" t="s">
        <v>488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53" t="s">
        <v>550</v>
      </c>
      <c r="B5" s="251">
        <v>2017</v>
      </c>
      <c r="C5" s="251">
        <f>+B5+1</f>
        <v>2018</v>
      </c>
      <c r="D5" s="251">
        <f>+C5+1</f>
        <v>2019</v>
      </c>
      <c r="E5" s="251">
        <f>+D5+1</f>
        <v>2020</v>
      </c>
      <c r="F5" s="251">
        <f>+E5+1</f>
        <v>2021</v>
      </c>
      <c r="G5" s="28">
        <v>2022</v>
      </c>
    </row>
    <row r="6" spans="1:7" ht="48.75" customHeight="1" x14ac:dyDescent="0.25">
      <c r="A6" s="254"/>
      <c r="B6" s="252"/>
      <c r="C6" s="252"/>
      <c r="D6" s="252"/>
      <c r="E6" s="252"/>
      <c r="F6" s="252"/>
      <c r="G6" s="29" t="s">
        <v>568</v>
      </c>
    </row>
    <row r="7" spans="1:7" x14ac:dyDescent="0.25">
      <c r="A7" s="20" t="s">
        <v>466</v>
      </c>
      <c r="B7" s="30">
        <f>SUM(B8:B16)</f>
        <v>0</v>
      </c>
      <c r="C7" s="30">
        <f>SUM(C8:C16)</f>
        <v>0</v>
      </c>
      <c r="D7" s="30">
        <f>SUM(D8:D16)</f>
        <v>0</v>
      </c>
      <c r="E7" s="30">
        <f>SUM(E8:E16)</f>
        <v>0</v>
      </c>
      <c r="F7" s="30">
        <f>SUM(F8:F16)</f>
        <v>0</v>
      </c>
      <c r="G7" s="30">
        <f t="shared" ref="G7" si="0">SUM(G8:G16)</f>
        <v>0</v>
      </c>
    </row>
    <row r="8" spans="1:7" x14ac:dyDescent="0.25">
      <c r="A8" s="46" t="s">
        <v>551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46" t="s">
        <v>552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469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30" customHeight="1" x14ac:dyDescent="0.25">
      <c r="A11" s="47" t="s">
        <v>470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30" customHeight="1" x14ac:dyDescent="0.25">
      <c r="A12" s="47" t="s">
        <v>553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6" t="s">
        <v>472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47" t="s">
        <v>473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6" t="s">
        <v>474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475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" t="s">
        <v>476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6" t="s">
        <v>551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6" t="s">
        <v>552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469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ht="30" customHeight="1" x14ac:dyDescent="0.25">
      <c r="A22" s="47" t="s">
        <v>470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6" t="s">
        <v>553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6" t="s">
        <v>472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6" t="s">
        <v>473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6" t="s">
        <v>477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475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35"/>
      <c r="B28" s="35"/>
      <c r="C28" s="35"/>
      <c r="D28" s="35"/>
      <c r="E28" s="35"/>
      <c r="F28" s="35"/>
      <c r="G28" s="35"/>
    </row>
    <row r="29" spans="1:7" x14ac:dyDescent="0.25">
      <c r="A29" s="3" t="s">
        <v>569</v>
      </c>
      <c r="B29" s="31">
        <f>B7+B18</f>
        <v>0</v>
      </c>
      <c r="C29" s="31">
        <f t="shared" ref="C29:G29" si="2">C7+C18</f>
        <v>0</v>
      </c>
      <c r="D29" s="31">
        <f t="shared" si="2"/>
        <v>0</v>
      </c>
      <c r="E29" s="31">
        <f t="shared" si="2"/>
        <v>0</v>
      </c>
      <c r="F29" s="31">
        <f t="shared" si="2"/>
        <v>0</v>
      </c>
      <c r="G29" s="31">
        <f t="shared" si="2"/>
        <v>0</v>
      </c>
    </row>
    <row r="30" spans="1:7" x14ac:dyDescent="0.25">
      <c r="A30" s="43"/>
      <c r="B30" s="43"/>
      <c r="C30" s="43"/>
      <c r="D30" s="43"/>
      <c r="E30" s="43"/>
      <c r="F30" s="43"/>
      <c r="G30" s="43"/>
    </row>
    <row r="31" spans="1:7" x14ac:dyDescent="0.25">
      <c r="A31" s="49"/>
    </row>
    <row r="32" spans="1:7" x14ac:dyDescent="0.25">
      <c r="A32" s="249" t="s">
        <v>566</v>
      </c>
      <c r="B32" s="249"/>
      <c r="C32" s="249"/>
      <c r="D32" s="249"/>
      <c r="E32" s="249"/>
      <c r="F32" s="249"/>
      <c r="G32" s="249"/>
    </row>
    <row r="33" spans="1:7" x14ac:dyDescent="0.25">
      <c r="A33" s="249" t="s">
        <v>567</v>
      </c>
      <c r="B33" s="249"/>
      <c r="C33" s="249"/>
      <c r="D33" s="249"/>
      <c r="E33" s="249"/>
      <c r="F33" s="249"/>
      <c r="G33" s="24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5" customWidth="1"/>
    <col min="2" max="2" width="23.5703125" style="45" customWidth="1"/>
    <col min="3" max="3" width="18.42578125" style="45" customWidth="1"/>
    <col min="4" max="4" width="17.42578125" style="45" customWidth="1"/>
    <col min="5" max="5" width="19.7109375" style="45" customWidth="1"/>
    <col min="6" max="6" width="23.140625" style="45" bestFit="1" customWidth="1"/>
    <col min="7" max="211" width="65" style="45"/>
    <col min="212" max="212" width="60.5703125" style="45" customWidth="1"/>
    <col min="213" max="213" width="23.5703125" style="45" customWidth="1"/>
    <col min="214" max="214" width="18.42578125" style="45" customWidth="1"/>
    <col min="215" max="215" width="17.42578125" style="45" customWidth="1"/>
    <col min="216" max="216" width="19.7109375" style="45" customWidth="1"/>
    <col min="217" max="217" width="19.140625" style="45" customWidth="1"/>
    <col min="218" max="218" width="37.28515625" style="45" bestFit="1" customWidth="1"/>
    <col min="219" max="467" width="65" style="45"/>
    <col min="468" max="468" width="60.5703125" style="45" customWidth="1"/>
    <col min="469" max="469" width="23.5703125" style="45" customWidth="1"/>
    <col min="470" max="470" width="18.42578125" style="45" customWidth="1"/>
    <col min="471" max="471" width="17.42578125" style="45" customWidth="1"/>
    <col min="472" max="472" width="19.7109375" style="45" customWidth="1"/>
    <col min="473" max="473" width="19.140625" style="45" customWidth="1"/>
    <col min="474" max="474" width="37.28515625" style="45" bestFit="1" customWidth="1"/>
    <col min="475" max="723" width="65" style="45"/>
    <col min="724" max="724" width="60.5703125" style="45" customWidth="1"/>
    <col min="725" max="725" width="23.5703125" style="45" customWidth="1"/>
    <col min="726" max="726" width="18.42578125" style="45" customWidth="1"/>
    <col min="727" max="727" width="17.42578125" style="45" customWidth="1"/>
    <col min="728" max="728" width="19.7109375" style="45" customWidth="1"/>
    <col min="729" max="729" width="19.140625" style="45" customWidth="1"/>
    <col min="730" max="730" width="37.28515625" style="45" bestFit="1" customWidth="1"/>
    <col min="731" max="979" width="65" style="45"/>
    <col min="980" max="980" width="60.5703125" style="45" customWidth="1"/>
    <col min="981" max="981" width="23.5703125" style="45" customWidth="1"/>
    <col min="982" max="982" width="18.42578125" style="45" customWidth="1"/>
    <col min="983" max="983" width="17.42578125" style="45" customWidth="1"/>
    <col min="984" max="984" width="19.7109375" style="45" customWidth="1"/>
    <col min="985" max="985" width="19.140625" style="45" customWidth="1"/>
    <col min="986" max="986" width="37.28515625" style="45" bestFit="1" customWidth="1"/>
    <col min="987" max="1235" width="65" style="45"/>
    <col min="1236" max="1236" width="60.5703125" style="45" customWidth="1"/>
    <col min="1237" max="1237" width="23.5703125" style="45" customWidth="1"/>
    <col min="1238" max="1238" width="18.42578125" style="45" customWidth="1"/>
    <col min="1239" max="1239" width="17.42578125" style="45" customWidth="1"/>
    <col min="1240" max="1240" width="19.7109375" style="45" customWidth="1"/>
    <col min="1241" max="1241" width="19.140625" style="45" customWidth="1"/>
    <col min="1242" max="1242" width="37.28515625" style="45" bestFit="1" customWidth="1"/>
    <col min="1243" max="1491" width="65" style="45"/>
    <col min="1492" max="1492" width="60.5703125" style="45" customWidth="1"/>
    <col min="1493" max="1493" width="23.5703125" style="45" customWidth="1"/>
    <col min="1494" max="1494" width="18.42578125" style="45" customWidth="1"/>
    <col min="1495" max="1495" width="17.42578125" style="45" customWidth="1"/>
    <col min="1496" max="1496" width="19.7109375" style="45" customWidth="1"/>
    <col min="1497" max="1497" width="19.140625" style="45" customWidth="1"/>
    <col min="1498" max="1498" width="37.28515625" style="45" bestFit="1" customWidth="1"/>
    <col min="1499" max="1747" width="65" style="45"/>
    <col min="1748" max="1748" width="60.5703125" style="45" customWidth="1"/>
    <col min="1749" max="1749" width="23.5703125" style="45" customWidth="1"/>
    <col min="1750" max="1750" width="18.42578125" style="45" customWidth="1"/>
    <col min="1751" max="1751" width="17.42578125" style="45" customWidth="1"/>
    <col min="1752" max="1752" width="19.7109375" style="45" customWidth="1"/>
    <col min="1753" max="1753" width="19.140625" style="45" customWidth="1"/>
    <col min="1754" max="1754" width="37.28515625" style="45" bestFit="1" customWidth="1"/>
    <col min="1755" max="2003" width="65" style="45"/>
    <col min="2004" max="2004" width="60.5703125" style="45" customWidth="1"/>
    <col min="2005" max="2005" width="23.5703125" style="45" customWidth="1"/>
    <col min="2006" max="2006" width="18.42578125" style="45" customWidth="1"/>
    <col min="2007" max="2007" width="17.42578125" style="45" customWidth="1"/>
    <col min="2008" max="2008" width="19.7109375" style="45" customWidth="1"/>
    <col min="2009" max="2009" width="19.140625" style="45" customWidth="1"/>
    <col min="2010" max="2010" width="37.28515625" style="45" bestFit="1" customWidth="1"/>
    <col min="2011" max="2259" width="65" style="45"/>
    <col min="2260" max="2260" width="60.5703125" style="45" customWidth="1"/>
    <col min="2261" max="2261" width="23.5703125" style="45" customWidth="1"/>
    <col min="2262" max="2262" width="18.42578125" style="45" customWidth="1"/>
    <col min="2263" max="2263" width="17.42578125" style="45" customWidth="1"/>
    <col min="2264" max="2264" width="19.7109375" style="45" customWidth="1"/>
    <col min="2265" max="2265" width="19.140625" style="45" customWidth="1"/>
    <col min="2266" max="2266" width="37.28515625" style="45" bestFit="1" customWidth="1"/>
    <col min="2267" max="2515" width="65" style="45"/>
    <col min="2516" max="2516" width="60.5703125" style="45" customWidth="1"/>
    <col min="2517" max="2517" width="23.5703125" style="45" customWidth="1"/>
    <col min="2518" max="2518" width="18.42578125" style="45" customWidth="1"/>
    <col min="2519" max="2519" width="17.42578125" style="45" customWidth="1"/>
    <col min="2520" max="2520" width="19.7109375" style="45" customWidth="1"/>
    <col min="2521" max="2521" width="19.140625" style="45" customWidth="1"/>
    <col min="2522" max="2522" width="37.28515625" style="45" bestFit="1" customWidth="1"/>
    <col min="2523" max="2771" width="65" style="45"/>
    <col min="2772" max="2772" width="60.5703125" style="45" customWidth="1"/>
    <col min="2773" max="2773" width="23.5703125" style="45" customWidth="1"/>
    <col min="2774" max="2774" width="18.42578125" style="45" customWidth="1"/>
    <col min="2775" max="2775" width="17.42578125" style="45" customWidth="1"/>
    <col min="2776" max="2776" width="19.7109375" style="45" customWidth="1"/>
    <col min="2777" max="2777" width="19.140625" style="45" customWidth="1"/>
    <col min="2778" max="2778" width="37.28515625" style="45" bestFit="1" customWidth="1"/>
    <col min="2779" max="3027" width="65" style="45"/>
    <col min="3028" max="3028" width="60.5703125" style="45" customWidth="1"/>
    <col min="3029" max="3029" width="23.5703125" style="45" customWidth="1"/>
    <col min="3030" max="3030" width="18.42578125" style="45" customWidth="1"/>
    <col min="3031" max="3031" width="17.42578125" style="45" customWidth="1"/>
    <col min="3032" max="3032" width="19.7109375" style="45" customWidth="1"/>
    <col min="3033" max="3033" width="19.140625" style="45" customWidth="1"/>
    <col min="3034" max="3034" width="37.28515625" style="45" bestFit="1" customWidth="1"/>
    <col min="3035" max="3283" width="65" style="45"/>
    <col min="3284" max="3284" width="60.5703125" style="45" customWidth="1"/>
    <col min="3285" max="3285" width="23.5703125" style="45" customWidth="1"/>
    <col min="3286" max="3286" width="18.42578125" style="45" customWidth="1"/>
    <col min="3287" max="3287" width="17.42578125" style="45" customWidth="1"/>
    <col min="3288" max="3288" width="19.7109375" style="45" customWidth="1"/>
    <col min="3289" max="3289" width="19.140625" style="45" customWidth="1"/>
    <col min="3290" max="3290" width="37.28515625" style="45" bestFit="1" customWidth="1"/>
    <col min="3291" max="3539" width="65" style="45"/>
    <col min="3540" max="3540" width="60.5703125" style="45" customWidth="1"/>
    <col min="3541" max="3541" width="23.5703125" style="45" customWidth="1"/>
    <col min="3542" max="3542" width="18.42578125" style="45" customWidth="1"/>
    <col min="3543" max="3543" width="17.42578125" style="45" customWidth="1"/>
    <col min="3544" max="3544" width="19.7109375" style="45" customWidth="1"/>
    <col min="3545" max="3545" width="19.140625" style="45" customWidth="1"/>
    <col min="3546" max="3546" width="37.28515625" style="45" bestFit="1" customWidth="1"/>
    <col min="3547" max="3795" width="65" style="45"/>
    <col min="3796" max="3796" width="60.5703125" style="45" customWidth="1"/>
    <col min="3797" max="3797" width="23.5703125" style="45" customWidth="1"/>
    <col min="3798" max="3798" width="18.42578125" style="45" customWidth="1"/>
    <col min="3799" max="3799" width="17.42578125" style="45" customWidth="1"/>
    <col min="3800" max="3800" width="19.7109375" style="45" customWidth="1"/>
    <col min="3801" max="3801" width="19.140625" style="45" customWidth="1"/>
    <col min="3802" max="3802" width="37.28515625" style="45" bestFit="1" customWidth="1"/>
    <col min="3803" max="4051" width="65" style="45"/>
    <col min="4052" max="4052" width="60.5703125" style="45" customWidth="1"/>
    <col min="4053" max="4053" width="23.5703125" style="45" customWidth="1"/>
    <col min="4054" max="4054" width="18.42578125" style="45" customWidth="1"/>
    <col min="4055" max="4055" width="17.42578125" style="45" customWidth="1"/>
    <col min="4056" max="4056" width="19.7109375" style="45" customWidth="1"/>
    <col min="4057" max="4057" width="19.140625" style="45" customWidth="1"/>
    <col min="4058" max="4058" width="37.28515625" style="45" bestFit="1" customWidth="1"/>
    <col min="4059" max="4307" width="65" style="45"/>
    <col min="4308" max="4308" width="60.5703125" style="45" customWidth="1"/>
    <col min="4309" max="4309" width="23.5703125" style="45" customWidth="1"/>
    <col min="4310" max="4310" width="18.42578125" style="45" customWidth="1"/>
    <col min="4311" max="4311" width="17.42578125" style="45" customWidth="1"/>
    <col min="4312" max="4312" width="19.7109375" style="45" customWidth="1"/>
    <col min="4313" max="4313" width="19.140625" style="45" customWidth="1"/>
    <col min="4314" max="4314" width="37.28515625" style="45" bestFit="1" customWidth="1"/>
    <col min="4315" max="4563" width="65" style="45"/>
    <col min="4564" max="4564" width="60.5703125" style="45" customWidth="1"/>
    <col min="4565" max="4565" width="23.5703125" style="45" customWidth="1"/>
    <col min="4566" max="4566" width="18.42578125" style="45" customWidth="1"/>
    <col min="4567" max="4567" width="17.42578125" style="45" customWidth="1"/>
    <col min="4568" max="4568" width="19.7109375" style="45" customWidth="1"/>
    <col min="4569" max="4569" width="19.140625" style="45" customWidth="1"/>
    <col min="4570" max="4570" width="37.28515625" style="45" bestFit="1" customWidth="1"/>
    <col min="4571" max="4819" width="65" style="45"/>
    <col min="4820" max="4820" width="60.5703125" style="45" customWidth="1"/>
    <col min="4821" max="4821" width="23.5703125" style="45" customWidth="1"/>
    <col min="4822" max="4822" width="18.42578125" style="45" customWidth="1"/>
    <col min="4823" max="4823" width="17.42578125" style="45" customWidth="1"/>
    <col min="4824" max="4824" width="19.7109375" style="45" customWidth="1"/>
    <col min="4825" max="4825" width="19.140625" style="45" customWidth="1"/>
    <col min="4826" max="4826" width="37.28515625" style="45" bestFit="1" customWidth="1"/>
    <col min="4827" max="5075" width="65" style="45"/>
    <col min="5076" max="5076" width="60.5703125" style="45" customWidth="1"/>
    <col min="5077" max="5077" width="23.5703125" style="45" customWidth="1"/>
    <col min="5078" max="5078" width="18.42578125" style="45" customWidth="1"/>
    <col min="5079" max="5079" width="17.42578125" style="45" customWidth="1"/>
    <col min="5080" max="5080" width="19.7109375" style="45" customWidth="1"/>
    <col min="5081" max="5081" width="19.140625" style="45" customWidth="1"/>
    <col min="5082" max="5082" width="37.28515625" style="45" bestFit="1" customWidth="1"/>
    <col min="5083" max="5331" width="65" style="45"/>
    <col min="5332" max="5332" width="60.5703125" style="45" customWidth="1"/>
    <col min="5333" max="5333" width="23.5703125" style="45" customWidth="1"/>
    <col min="5334" max="5334" width="18.42578125" style="45" customWidth="1"/>
    <col min="5335" max="5335" width="17.42578125" style="45" customWidth="1"/>
    <col min="5336" max="5336" width="19.7109375" style="45" customWidth="1"/>
    <col min="5337" max="5337" width="19.140625" style="45" customWidth="1"/>
    <col min="5338" max="5338" width="37.28515625" style="45" bestFit="1" customWidth="1"/>
    <col min="5339" max="5587" width="65" style="45"/>
    <col min="5588" max="5588" width="60.5703125" style="45" customWidth="1"/>
    <col min="5589" max="5589" width="23.5703125" style="45" customWidth="1"/>
    <col min="5590" max="5590" width="18.42578125" style="45" customWidth="1"/>
    <col min="5591" max="5591" width="17.42578125" style="45" customWidth="1"/>
    <col min="5592" max="5592" width="19.7109375" style="45" customWidth="1"/>
    <col min="5593" max="5593" width="19.140625" style="45" customWidth="1"/>
    <col min="5594" max="5594" width="37.28515625" style="45" bestFit="1" customWidth="1"/>
    <col min="5595" max="5843" width="65" style="45"/>
    <col min="5844" max="5844" width="60.5703125" style="45" customWidth="1"/>
    <col min="5845" max="5845" width="23.5703125" style="45" customWidth="1"/>
    <col min="5846" max="5846" width="18.42578125" style="45" customWidth="1"/>
    <col min="5847" max="5847" width="17.42578125" style="45" customWidth="1"/>
    <col min="5848" max="5848" width="19.7109375" style="45" customWidth="1"/>
    <col min="5849" max="5849" width="19.140625" style="45" customWidth="1"/>
    <col min="5850" max="5850" width="37.28515625" style="45" bestFit="1" customWidth="1"/>
    <col min="5851" max="6099" width="65" style="45"/>
    <col min="6100" max="6100" width="60.5703125" style="45" customWidth="1"/>
    <col min="6101" max="6101" width="23.5703125" style="45" customWidth="1"/>
    <col min="6102" max="6102" width="18.42578125" style="45" customWidth="1"/>
    <col min="6103" max="6103" width="17.42578125" style="45" customWidth="1"/>
    <col min="6104" max="6104" width="19.7109375" style="45" customWidth="1"/>
    <col min="6105" max="6105" width="19.140625" style="45" customWidth="1"/>
    <col min="6106" max="6106" width="37.28515625" style="45" bestFit="1" customWidth="1"/>
    <col min="6107" max="6355" width="65" style="45"/>
    <col min="6356" max="6356" width="60.5703125" style="45" customWidth="1"/>
    <col min="6357" max="6357" width="23.5703125" style="45" customWidth="1"/>
    <col min="6358" max="6358" width="18.42578125" style="45" customWidth="1"/>
    <col min="6359" max="6359" width="17.42578125" style="45" customWidth="1"/>
    <col min="6360" max="6360" width="19.7109375" style="45" customWidth="1"/>
    <col min="6361" max="6361" width="19.140625" style="45" customWidth="1"/>
    <col min="6362" max="6362" width="37.28515625" style="45" bestFit="1" customWidth="1"/>
    <col min="6363" max="6611" width="65" style="45"/>
    <col min="6612" max="6612" width="60.5703125" style="45" customWidth="1"/>
    <col min="6613" max="6613" width="23.5703125" style="45" customWidth="1"/>
    <col min="6614" max="6614" width="18.42578125" style="45" customWidth="1"/>
    <col min="6615" max="6615" width="17.42578125" style="45" customWidth="1"/>
    <col min="6616" max="6616" width="19.7109375" style="45" customWidth="1"/>
    <col min="6617" max="6617" width="19.140625" style="45" customWidth="1"/>
    <col min="6618" max="6618" width="37.28515625" style="45" bestFit="1" customWidth="1"/>
    <col min="6619" max="6867" width="65" style="45"/>
    <col min="6868" max="6868" width="60.5703125" style="45" customWidth="1"/>
    <col min="6869" max="6869" width="23.5703125" style="45" customWidth="1"/>
    <col min="6870" max="6870" width="18.42578125" style="45" customWidth="1"/>
    <col min="6871" max="6871" width="17.42578125" style="45" customWidth="1"/>
    <col min="6872" max="6872" width="19.7109375" style="45" customWidth="1"/>
    <col min="6873" max="6873" width="19.140625" style="45" customWidth="1"/>
    <col min="6874" max="6874" width="37.28515625" style="45" bestFit="1" customWidth="1"/>
    <col min="6875" max="7123" width="65" style="45"/>
    <col min="7124" max="7124" width="60.5703125" style="45" customWidth="1"/>
    <col min="7125" max="7125" width="23.5703125" style="45" customWidth="1"/>
    <col min="7126" max="7126" width="18.42578125" style="45" customWidth="1"/>
    <col min="7127" max="7127" width="17.42578125" style="45" customWidth="1"/>
    <col min="7128" max="7128" width="19.7109375" style="45" customWidth="1"/>
    <col min="7129" max="7129" width="19.140625" style="45" customWidth="1"/>
    <col min="7130" max="7130" width="37.28515625" style="45" bestFit="1" customWidth="1"/>
    <col min="7131" max="7379" width="65" style="45"/>
    <col min="7380" max="7380" width="60.5703125" style="45" customWidth="1"/>
    <col min="7381" max="7381" width="23.5703125" style="45" customWidth="1"/>
    <col min="7382" max="7382" width="18.42578125" style="45" customWidth="1"/>
    <col min="7383" max="7383" width="17.42578125" style="45" customWidth="1"/>
    <col min="7384" max="7384" width="19.7109375" style="45" customWidth="1"/>
    <col min="7385" max="7385" width="19.140625" style="45" customWidth="1"/>
    <col min="7386" max="7386" width="37.28515625" style="45" bestFit="1" customWidth="1"/>
    <col min="7387" max="7635" width="65" style="45"/>
    <col min="7636" max="7636" width="60.5703125" style="45" customWidth="1"/>
    <col min="7637" max="7637" width="23.5703125" style="45" customWidth="1"/>
    <col min="7638" max="7638" width="18.42578125" style="45" customWidth="1"/>
    <col min="7639" max="7639" width="17.42578125" style="45" customWidth="1"/>
    <col min="7640" max="7640" width="19.7109375" style="45" customWidth="1"/>
    <col min="7641" max="7641" width="19.140625" style="45" customWidth="1"/>
    <col min="7642" max="7642" width="37.28515625" style="45" bestFit="1" customWidth="1"/>
    <col min="7643" max="7891" width="65" style="45"/>
    <col min="7892" max="7892" width="60.5703125" style="45" customWidth="1"/>
    <col min="7893" max="7893" width="23.5703125" style="45" customWidth="1"/>
    <col min="7894" max="7894" width="18.42578125" style="45" customWidth="1"/>
    <col min="7895" max="7895" width="17.42578125" style="45" customWidth="1"/>
    <col min="7896" max="7896" width="19.7109375" style="45" customWidth="1"/>
    <col min="7897" max="7897" width="19.140625" style="45" customWidth="1"/>
    <col min="7898" max="7898" width="37.28515625" style="45" bestFit="1" customWidth="1"/>
    <col min="7899" max="8147" width="65" style="45"/>
    <col min="8148" max="8148" width="60.5703125" style="45" customWidth="1"/>
    <col min="8149" max="8149" width="23.5703125" style="45" customWidth="1"/>
    <col min="8150" max="8150" width="18.42578125" style="45" customWidth="1"/>
    <col min="8151" max="8151" width="17.42578125" style="45" customWidth="1"/>
    <col min="8152" max="8152" width="19.7109375" style="45" customWidth="1"/>
    <col min="8153" max="8153" width="19.140625" style="45" customWidth="1"/>
    <col min="8154" max="8154" width="37.28515625" style="45" bestFit="1" customWidth="1"/>
    <col min="8155" max="8403" width="65" style="45"/>
    <col min="8404" max="8404" width="60.5703125" style="45" customWidth="1"/>
    <col min="8405" max="8405" width="23.5703125" style="45" customWidth="1"/>
    <col min="8406" max="8406" width="18.42578125" style="45" customWidth="1"/>
    <col min="8407" max="8407" width="17.42578125" style="45" customWidth="1"/>
    <col min="8408" max="8408" width="19.7109375" style="45" customWidth="1"/>
    <col min="8409" max="8409" width="19.140625" style="45" customWidth="1"/>
    <col min="8410" max="8410" width="37.28515625" style="45" bestFit="1" customWidth="1"/>
    <col min="8411" max="8659" width="65" style="45"/>
    <col min="8660" max="8660" width="60.5703125" style="45" customWidth="1"/>
    <col min="8661" max="8661" width="23.5703125" style="45" customWidth="1"/>
    <col min="8662" max="8662" width="18.42578125" style="45" customWidth="1"/>
    <col min="8663" max="8663" width="17.42578125" style="45" customWidth="1"/>
    <col min="8664" max="8664" width="19.7109375" style="45" customWidth="1"/>
    <col min="8665" max="8665" width="19.140625" style="45" customWidth="1"/>
    <col min="8666" max="8666" width="37.28515625" style="45" bestFit="1" customWidth="1"/>
    <col min="8667" max="8915" width="65" style="45"/>
    <col min="8916" max="8916" width="60.5703125" style="45" customWidth="1"/>
    <col min="8917" max="8917" width="23.5703125" style="45" customWidth="1"/>
    <col min="8918" max="8918" width="18.42578125" style="45" customWidth="1"/>
    <col min="8919" max="8919" width="17.42578125" style="45" customWidth="1"/>
    <col min="8920" max="8920" width="19.7109375" style="45" customWidth="1"/>
    <col min="8921" max="8921" width="19.140625" style="45" customWidth="1"/>
    <col min="8922" max="8922" width="37.28515625" style="45" bestFit="1" customWidth="1"/>
    <col min="8923" max="9171" width="65" style="45"/>
    <col min="9172" max="9172" width="60.5703125" style="45" customWidth="1"/>
    <col min="9173" max="9173" width="23.5703125" style="45" customWidth="1"/>
    <col min="9174" max="9174" width="18.42578125" style="45" customWidth="1"/>
    <col min="9175" max="9175" width="17.42578125" style="45" customWidth="1"/>
    <col min="9176" max="9176" width="19.7109375" style="45" customWidth="1"/>
    <col min="9177" max="9177" width="19.140625" style="45" customWidth="1"/>
    <col min="9178" max="9178" width="37.28515625" style="45" bestFit="1" customWidth="1"/>
    <col min="9179" max="9427" width="65" style="45"/>
    <col min="9428" max="9428" width="60.5703125" style="45" customWidth="1"/>
    <col min="9429" max="9429" width="23.5703125" style="45" customWidth="1"/>
    <col min="9430" max="9430" width="18.42578125" style="45" customWidth="1"/>
    <col min="9431" max="9431" width="17.42578125" style="45" customWidth="1"/>
    <col min="9432" max="9432" width="19.7109375" style="45" customWidth="1"/>
    <col min="9433" max="9433" width="19.140625" style="45" customWidth="1"/>
    <col min="9434" max="9434" width="37.28515625" style="45" bestFit="1" customWidth="1"/>
    <col min="9435" max="9683" width="65" style="45"/>
    <col min="9684" max="9684" width="60.5703125" style="45" customWidth="1"/>
    <col min="9685" max="9685" width="23.5703125" style="45" customWidth="1"/>
    <col min="9686" max="9686" width="18.42578125" style="45" customWidth="1"/>
    <col min="9687" max="9687" width="17.42578125" style="45" customWidth="1"/>
    <col min="9688" max="9688" width="19.7109375" style="45" customWidth="1"/>
    <col min="9689" max="9689" width="19.140625" style="45" customWidth="1"/>
    <col min="9690" max="9690" width="37.28515625" style="45" bestFit="1" customWidth="1"/>
    <col min="9691" max="9939" width="65" style="45"/>
    <col min="9940" max="9940" width="60.5703125" style="45" customWidth="1"/>
    <col min="9941" max="9941" width="23.5703125" style="45" customWidth="1"/>
    <col min="9942" max="9942" width="18.42578125" style="45" customWidth="1"/>
    <col min="9943" max="9943" width="17.42578125" style="45" customWidth="1"/>
    <col min="9944" max="9944" width="19.7109375" style="45" customWidth="1"/>
    <col min="9945" max="9945" width="19.140625" style="45" customWidth="1"/>
    <col min="9946" max="9946" width="37.28515625" style="45" bestFit="1" customWidth="1"/>
    <col min="9947" max="10195" width="65" style="45"/>
    <col min="10196" max="10196" width="60.5703125" style="45" customWidth="1"/>
    <col min="10197" max="10197" width="23.5703125" style="45" customWidth="1"/>
    <col min="10198" max="10198" width="18.42578125" style="45" customWidth="1"/>
    <col min="10199" max="10199" width="17.42578125" style="45" customWidth="1"/>
    <col min="10200" max="10200" width="19.7109375" style="45" customWidth="1"/>
    <col min="10201" max="10201" width="19.140625" style="45" customWidth="1"/>
    <col min="10202" max="10202" width="37.28515625" style="45" bestFit="1" customWidth="1"/>
    <col min="10203" max="10451" width="65" style="45"/>
    <col min="10452" max="10452" width="60.5703125" style="45" customWidth="1"/>
    <col min="10453" max="10453" width="23.5703125" style="45" customWidth="1"/>
    <col min="10454" max="10454" width="18.42578125" style="45" customWidth="1"/>
    <col min="10455" max="10455" width="17.42578125" style="45" customWidth="1"/>
    <col min="10456" max="10456" width="19.7109375" style="45" customWidth="1"/>
    <col min="10457" max="10457" width="19.140625" style="45" customWidth="1"/>
    <col min="10458" max="10458" width="37.28515625" style="45" bestFit="1" customWidth="1"/>
    <col min="10459" max="10707" width="65" style="45"/>
    <col min="10708" max="10708" width="60.5703125" style="45" customWidth="1"/>
    <col min="10709" max="10709" width="23.5703125" style="45" customWidth="1"/>
    <col min="10710" max="10710" width="18.42578125" style="45" customWidth="1"/>
    <col min="10711" max="10711" width="17.42578125" style="45" customWidth="1"/>
    <col min="10712" max="10712" width="19.7109375" style="45" customWidth="1"/>
    <col min="10713" max="10713" width="19.140625" style="45" customWidth="1"/>
    <col min="10714" max="10714" width="37.28515625" style="45" bestFit="1" customWidth="1"/>
    <col min="10715" max="10963" width="65" style="45"/>
    <col min="10964" max="10964" width="60.5703125" style="45" customWidth="1"/>
    <col min="10965" max="10965" width="23.5703125" style="45" customWidth="1"/>
    <col min="10966" max="10966" width="18.42578125" style="45" customWidth="1"/>
    <col min="10967" max="10967" width="17.42578125" style="45" customWidth="1"/>
    <col min="10968" max="10968" width="19.7109375" style="45" customWidth="1"/>
    <col min="10969" max="10969" width="19.140625" style="45" customWidth="1"/>
    <col min="10970" max="10970" width="37.28515625" style="45" bestFit="1" customWidth="1"/>
    <col min="10971" max="11219" width="65" style="45"/>
    <col min="11220" max="11220" width="60.5703125" style="45" customWidth="1"/>
    <col min="11221" max="11221" width="23.5703125" style="45" customWidth="1"/>
    <col min="11222" max="11222" width="18.42578125" style="45" customWidth="1"/>
    <col min="11223" max="11223" width="17.42578125" style="45" customWidth="1"/>
    <col min="11224" max="11224" width="19.7109375" style="45" customWidth="1"/>
    <col min="11225" max="11225" width="19.140625" style="45" customWidth="1"/>
    <col min="11226" max="11226" width="37.28515625" style="45" bestFit="1" customWidth="1"/>
    <col min="11227" max="11475" width="65" style="45"/>
    <col min="11476" max="11476" width="60.5703125" style="45" customWidth="1"/>
    <col min="11477" max="11477" width="23.5703125" style="45" customWidth="1"/>
    <col min="11478" max="11478" width="18.42578125" style="45" customWidth="1"/>
    <col min="11479" max="11479" width="17.42578125" style="45" customWidth="1"/>
    <col min="11480" max="11480" width="19.7109375" style="45" customWidth="1"/>
    <col min="11481" max="11481" width="19.140625" style="45" customWidth="1"/>
    <col min="11482" max="11482" width="37.28515625" style="45" bestFit="1" customWidth="1"/>
    <col min="11483" max="11731" width="65" style="45"/>
    <col min="11732" max="11732" width="60.5703125" style="45" customWidth="1"/>
    <col min="11733" max="11733" width="23.5703125" style="45" customWidth="1"/>
    <col min="11734" max="11734" width="18.42578125" style="45" customWidth="1"/>
    <col min="11735" max="11735" width="17.42578125" style="45" customWidth="1"/>
    <col min="11736" max="11736" width="19.7109375" style="45" customWidth="1"/>
    <col min="11737" max="11737" width="19.140625" style="45" customWidth="1"/>
    <col min="11738" max="11738" width="37.28515625" style="45" bestFit="1" customWidth="1"/>
    <col min="11739" max="11987" width="65" style="45"/>
    <col min="11988" max="11988" width="60.5703125" style="45" customWidth="1"/>
    <col min="11989" max="11989" width="23.5703125" style="45" customWidth="1"/>
    <col min="11990" max="11990" width="18.42578125" style="45" customWidth="1"/>
    <col min="11991" max="11991" width="17.42578125" style="45" customWidth="1"/>
    <col min="11992" max="11992" width="19.7109375" style="45" customWidth="1"/>
    <col min="11993" max="11993" width="19.140625" style="45" customWidth="1"/>
    <col min="11994" max="11994" width="37.28515625" style="45" bestFit="1" customWidth="1"/>
    <col min="11995" max="12243" width="65" style="45"/>
    <col min="12244" max="12244" width="60.5703125" style="45" customWidth="1"/>
    <col min="12245" max="12245" width="23.5703125" style="45" customWidth="1"/>
    <col min="12246" max="12246" width="18.42578125" style="45" customWidth="1"/>
    <col min="12247" max="12247" width="17.42578125" style="45" customWidth="1"/>
    <col min="12248" max="12248" width="19.7109375" style="45" customWidth="1"/>
    <col min="12249" max="12249" width="19.140625" style="45" customWidth="1"/>
    <col min="12250" max="12250" width="37.28515625" style="45" bestFit="1" customWidth="1"/>
    <col min="12251" max="12499" width="65" style="45"/>
    <col min="12500" max="12500" width="60.5703125" style="45" customWidth="1"/>
    <col min="12501" max="12501" width="23.5703125" style="45" customWidth="1"/>
    <col min="12502" max="12502" width="18.42578125" style="45" customWidth="1"/>
    <col min="12503" max="12503" width="17.42578125" style="45" customWidth="1"/>
    <col min="12504" max="12504" width="19.7109375" style="45" customWidth="1"/>
    <col min="12505" max="12505" width="19.140625" style="45" customWidth="1"/>
    <col min="12506" max="12506" width="37.28515625" style="45" bestFit="1" customWidth="1"/>
    <col min="12507" max="12755" width="65" style="45"/>
    <col min="12756" max="12756" width="60.5703125" style="45" customWidth="1"/>
    <col min="12757" max="12757" width="23.5703125" style="45" customWidth="1"/>
    <col min="12758" max="12758" width="18.42578125" style="45" customWidth="1"/>
    <col min="12759" max="12759" width="17.42578125" style="45" customWidth="1"/>
    <col min="12760" max="12760" width="19.7109375" style="45" customWidth="1"/>
    <col min="12761" max="12761" width="19.140625" style="45" customWidth="1"/>
    <col min="12762" max="12762" width="37.28515625" style="45" bestFit="1" customWidth="1"/>
    <col min="12763" max="13011" width="65" style="45"/>
    <col min="13012" max="13012" width="60.5703125" style="45" customWidth="1"/>
    <col min="13013" max="13013" width="23.5703125" style="45" customWidth="1"/>
    <col min="13014" max="13014" width="18.42578125" style="45" customWidth="1"/>
    <col min="13015" max="13015" width="17.42578125" style="45" customWidth="1"/>
    <col min="13016" max="13016" width="19.7109375" style="45" customWidth="1"/>
    <col min="13017" max="13017" width="19.140625" style="45" customWidth="1"/>
    <col min="13018" max="13018" width="37.28515625" style="45" bestFit="1" customWidth="1"/>
    <col min="13019" max="13267" width="65" style="45"/>
    <col min="13268" max="13268" width="60.5703125" style="45" customWidth="1"/>
    <col min="13269" max="13269" width="23.5703125" style="45" customWidth="1"/>
    <col min="13270" max="13270" width="18.42578125" style="45" customWidth="1"/>
    <col min="13271" max="13271" width="17.42578125" style="45" customWidth="1"/>
    <col min="13272" max="13272" width="19.7109375" style="45" customWidth="1"/>
    <col min="13273" max="13273" width="19.140625" style="45" customWidth="1"/>
    <col min="13274" max="13274" width="37.28515625" style="45" bestFit="1" customWidth="1"/>
    <col min="13275" max="13523" width="65" style="45"/>
    <col min="13524" max="13524" width="60.5703125" style="45" customWidth="1"/>
    <col min="13525" max="13525" width="23.5703125" style="45" customWidth="1"/>
    <col min="13526" max="13526" width="18.42578125" style="45" customWidth="1"/>
    <col min="13527" max="13527" width="17.42578125" style="45" customWidth="1"/>
    <col min="13528" max="13528" width="19.7109375" style="45" customWidth="1"/>
    <col min="13529" max="13529" width="19.140625" style="45" customWidth="1"/>
    <col min="13530" max="13530" width="37.28515625" style="45" bestFit="1" customWidth="1"/>
    <col min="13531" max="13779" width="65" style="45"/>
    <col min="13780" max="13780" width="60.5703125" style="45" customWidth="1"/>
    <col min="13781" max="13781" width="23.5703125" style="45" customWidth="1"/>
    <col min="13782" max="13782" width="18.42578125" style="45" customWidth="1"/>
    <col min="13783" max="13783" width="17.42578125" style="45" customWidth="1"/>
    <col min="13784" max="13784" width="19.7109375" style="45" customWidth="1"/>
    <col min="13785" max="13785" width="19.140625" style="45" customWidth="1"/>
    <col min="13786" max="13786" width="37.28515625" style="45" bestFit="1" customWidth="1"/>
    <col min="13787" max="14035" width="65" style="45"/>
    <col min="14036" max="14036" width="60.5703125" style="45" customWidth="1"/>
    <col min="14037" max="14037" width="23.5703125" style="45" customWidth="1"/>
    <col min="14038" max="14038" width="18.42578125" style="45" customWidth="1"/>
    <col min="14039" max="14039" width="17.42578125" style="45" customWidth="1"/>
    <col min="14040" max="14040" width="19.7109375" style="45" customWidth="1"/>
    <col min="14041" max="14041" width="19.140625" style="45" customWidth="1"/>
    <col min="14042" max="14042" width="37.28515625" style="45" bestFit="1" customWidth="1"/>
    <col min="14043" max="14291" width="65" style="45"/>
    <col min="14292" max="14292" width="60.5703125" style="45" customWidth="1"/>
    <col min="14293" max="14293" width="23.5703125" style="45" customWidth="1"/>
    <col min="14294" max="14294" width="18.42578125" style="45" customWidth="1"/>
    <col min="14295" max="14295" width="17.42578125" style="45" customWidth="1"/>
    <col min="14296" max="14296" width="19.7109375" style="45" customWidth="1"/>
    <col min="14297" max="14297" width="19.140625" style="45" customWidth="1"/>
    <col min="14298" max="14298" width="37.28515625" style="45" bestFit="1" customWidth="1"/>
    <col min="14299" max="14547" width="65" style="45"/>
    <col min="14548" max="14548" width="60.5703125" style="45" customWidth="1"/>
    <col min="14549" max="14549" width="23.5703125" style="45" customWidth="1"/>
    <col min="14550" max="14550" width="18.42578125" style="45" customWidth="1"/>
    <col min="14551" max="14551" width="17.42578125" style="45" customWidth="1"/>
    <col min="14552" max="14552" width="19.7109375" style="45" customWidth="1"/>
    <col min="14553" max="14553" width="19.140625" style="45" customWidth="1"/>
    <col min="14554" max="14554" width="37.28515625" style="45" bestFit="1" customWidth="1"/>
    <col min="14555" max="14803" width="65" style="45"/>
    <col min="14804" max="14804" width="60.5703125" style="45" customWidth="1"/>
    <col min="14805" max="14805" width="23.5703125" style="45" customWidth="1"/>
    <col min="14806" max="14806" width="18.42578125" style="45" customWidth="1"/>
    <col min="14807" max="14807" width="17.42578125" style="45" customWidth="1"/>
    <col min="14808" max="14808" width="19.7109375" style="45" customWidth="1"/>
    <col min="14809" max="14809" width="19.140625" style="45" customWidth="1"/>
    <col min="14810" max="14810" width="37.28515625" style="45" bestFit="1" customWidth="1"/>
    <col min="14811" max="15059" width="65" style="45"/>
    <col min="15060" max="15060" width="60.5703125" style="45" customWidth="1"/>
    <col min="15061" max="15061" width="23.5703125" style="45" customWidth="1"/>
    <col min="15062" max="15062" width="18.42578125" style="45" customWidth="1"/>
    <col min="15063" max="15063" width="17.42578125" style="45" customWidth="1"/>
    <col min="15064" max="15064" width="19.7109375" style="45" customWidth="1"/>
    <col min="15065" max="15065" width="19.140625" style="45" customWidth="1"/>
    <col min="15066" max="15066" width="37.28515625" style="45" bestFit="1" customWidth="1"/>
    <col min="15067" max="15315" width="65" style="45"/>
    <col min="15316" max="15316" width="60.5703125" style="45" customWidth="1"/>
    <col min="15317" max="15317" width="23.5703125" style="45" customWidth="1"/>
    <col min="15318" max="15318" width="18.42578125" style="45" customWidth="1"/>
    <col min="15319" max="15319" width="17.42578125" style="45" customWidth="1"/>
    <col min="15320" max="15320" width="19.7109375" style="45" customWidth="1"/>
    <col min="15321" max="15321" width="19.140625" style="45" customWidth="1"/>
    <col min="15322" max="15322" width="37.28515625" style="45" bestFit="1" customWidth="1"/>
    <col min="15323" max="15571" width="65" style="45"/>
    <col min="15572" max="15572" width="60.5703125" style="45" customWidth="1"/>
    <col min="15573" max="15573" width="23.5703125" style="45" customWidth="1"/>
    <col min="15574" max="15574" width="18.42578125" style="45" customWidth="1"/>
    <col min="15575" max="15575" width="17.42578125" style="45" customWidth="1"/>
    <col min="15576" max="15576" width="19.7109375" style="45" customWidth="1"/>
    <col min="15577" max="15577" width="19.140625" style="45" customWidth="1"/>
    <col min="15578" max="15578" width="37.28515625" style="45" bestFit="1" customWidth="1"/>
    <col min="15579" max="15827" width="65" style="45"/>
    <col min="15828" max="15828" width="60.5703125" style="45" customWidth="1"/>
    <col min="15829" max="15829" width="23.5703125" style="45" customWidth="1"/>
    <col min="15830" max="15830" width="18.42578125" style="45" customWidth="1"/>
    <col min="15831" max="15831" width="17.42578125" style="45" customWidth="1"/>
    <col min="15832" max="15832" width="19.7109375" style="45" customWidth="1"/>
    <col min="15833" max="15833" width="19.140625" style="45" customWidth="1"/>
    <col min="15834" max="15834" width="37.28515625" style="45" bestFit="1" customWidth="1"/>
    <col min="15835" max="16083" width="65" style="45"/>
    <col min="16084" max="16084" width="60.5703125" style="45" customWidth="1"/>
    <col min="16085" max="16085" width="23.5703125" style="45" customWidth="1"/>
    <col min="16086" max="16086" width="18.42578125" style="45" customWidth="1"/>
    <col min="16087" max="16087" width="17.42578125" style="45" customWidth="1"/>
    <col min="16088" max="16088" width="19.7109375" style="45" customWidth="1"/>
    <col min="16089" max="16089" width="19.140625" style="45" customWidth="1"/>
    <col min="16090" max="16090" width="37.28515625" style="45" bestFit="1" customWidth="1"/>
    <col min="16091" max="16384" width="65" style="45"/>
  </cols>
  <sheetData>
    <row r="1" spans="1:6" ht="20.100000000000001" customHeight="1" x14ac:dyDescent="0.25">
      <c r="A1" s="255" t="s">
        <v>491</v>
      </c>
      <c r="B1" s="255"/>
      <c r="C1" s="255"/>
      <c r="D1" s="255"/>
      <c r="E1" s="255"/>
      <c r="F1" s="255"/>
    </row>
    <row r="2" spans="1:6" ht="20.100000000000001" customHeight="1" x14ac:dyDescent="0.25">
      <c r="A2" s="87" t="str">
        <f>'Formato 1'!A2</f>
        <v>MUNICIPIO DE URIANGATO GTO.</v>
      </c>
      <c r="B2" s="111"/>
      <c r="C2" s="111"/>
      <c r="D2" s="111"/>
      <c r="E2" s="111"/>
      <c r="F2" s="112"/>
    </row>
    <row r="3" spans="1:6" ht="29.25" customHeight="1" x14ac:dyDescent="0.25">
      <c r="A3" s="113" t="s">
        <v>492</v>
      </c>
      <c r="B3" s="114"/>
      <c r="C3" s="114"/>
      <c r="D3" s="114"/>
      <c r="E3" s="114"/>
      <c r="F3" s="115"/>
    </row>
    <row r="4" spans="1:6" ht="35.25" customHeight="1" x14ac:dyDescent="0.25">
      <c r="A4" s="98"/>
      <c r="B4" s="98" t="s">
        <v>493</v>
      </c>
      <c r="C4" s="98" t="s">
        <v>494</v>
      </c>
      <c r="D4" s="98" t="s">
        <v>495</v>
      </c>
      <c r="E4" s="98" t="s">
        <v>496</v>
      </c>
      <c r="F4" s="98" t="s">
        <v>497</v>
      </c>
    </row>
    <row r="5" spans="1:6" ht="12.75" customHeight="1" x14ac:dyDescent="0.25">
      <c r="A5" s="14" t="s">
        <v>498</v>
      </c>
      <c r="B5" s="41"/>
      <c r="C5" s="41"/>
      <c r="D5" s="41"/>
      <c r="E5" s="41"/>
      <c r="F5" s="41"/>
    </row>
    <row r="6" spans="1:6" ht="30" x14ac:dyDescent="0.25">
      <c r="A6" s="47" t="s">
        <v>499</v>
      </c>
      <c r="B6" s="48"/>
      <c r="C6" s="48"/>
      <c r="D6" s="48"/>
      <c r="E6" s="48"/>
      <c r="F6" s="48"/>
    </row>
    <row r="7" spans="1:6" ht="15" x14ac:dyDescent="0.25">
      <c r="A7" s="47" t="s">
        <v>500</v>
      </c>
      <c r="B7" s="48"/>
      <c r="C7" s="48"/>
      <c r="D7" s="48"/>
      <c r="E7" s="48"/>
      <c r="F7" s="48"/>
    </row>
    <row r="8" spans="1:6" ht="15" x14ac:dyDescent="0.25">
      <c r="A8" s="55"/>
      <c r="B8" s="35"/>
      <c r="C8" s="35"/>
      <c r="D8" s="35"/>
      <c r="E8" s="35"/>
      <c r="F8" s="35"/>
    </row>
    <row r="9" spans="1:6" ht="15" x14ac:dyDescent="0.25">
      <c r="A9" s="14" t="s">
        <v>501</v>
      </c>
      <c r="B9" s="35"/>
      <c r="C9" s="35"/>
      <c r="D9" s="35"/>
      <c r="E9" s="35"/>
      <c r="F9" s="35"/>
    </row>
    <row r="10" spans="1:6" ht="15" x14ac:dyDescent="0.25">
      <c r="A10" s="47" t="s">
        <v>502</v>
      </c>
      <c r="B10" s="48"/>
      <c r="C10" s="48"/>
      <c r="D10" s="48"/>
      <c r="E10" s="48"/>
      <c r="F10" s="48"/>
    </row>
    <row r="11" spans="1:6" ht="15" x14ac:dyDescent="0.25">
      <c r="A11" s="67" t="s">
        <v>503</v>
      </c>
      <c r="B11" s="48"/>
      <c r="C11" s="48"/>
      <c r="D11" s="48"/>
      <c r="E11" s="48"/>
      <c r="F11" s="48"/>
    </row>
    <row r="12" spans="1:6" ht="15" x14ac:dyDescent="0.25">
      <c r="A12" s="67" t="s">
        <v>504</v>
      </c>
      <c r="B12" s="48"/>
      <c r="C12" s="48"/>
      <c r="D12" s="48"/>
      <c r="E12" s="48"/>
      <c r="F12" s="48"/>
    </row>
    <row r="13" spans="1:6" ht="15" x14ac:dyDescent="0.25">
      <c r="A13" s="67" t="s">
        <v>505</v>
      </c>
      <c r="B13" s="48"/>
      <c r="C13" s="48"/>
      <c r="D13" s="48"/>
      <c r="E13" s="48"/>
      <c r="F13" s="48"/>
    </row>
    <row r="14" spans="1:6" ht="15" x14ac:dyDescent="0.25">
      <c r="A14" s="47" t="s">
        <v>506</v>
      </c>
      <c r="B14" s="48"/>
      <c r="C14" s="48"/>
      <c r="D14" s="48"/>
      <c r="E14" s="48"/>
      <c r="F14" s="48"/>
    </row>
    <row r="15" spans="1:6" ht="15" x14ac:dyDescent="0.25">
      <c r="A15" s="67" t="s">
        <v>503</v>
      </c>
      <c r="B15" s="48"/>
      <c r="C15" s="48"/>
      <c r="D15" s="48"/>
      <c r="E15" s="48"/>
      <c r="F15" s="48"/>
    </row>
    <row r="16" spans="1:6" ht="15" x14ac:dyDescent="0.25">
      <c r="A16" s="67" t="s">
        <v>504</v>
      </c>
      <c r="B16" s="48"/>
      <c r="C16" s="48"/>
      <c r="D16" s="48"/>
      <c r="E16" s="48"/>
      <c r="F16" s="48"/>
    </row>
    <row r="17" spans="1:6" ht="15" x14ac:dyDescent="0.25">
      <c r="A17" s="67" t="s">
        <v>505</v>
      </c>
      <c r="B17" s="48"/>
      <c r="C17" s="48"/>
      <c r="D17" s="48"/>
      <c r="E17" s="48"/>
      <c r="F17" s="48"/>
    </row>
    <row r="18" spans="1:6" ht="15" x14ac:dyDescent="0.25">
      <c r="A18" s="47" t="s">
        <v>507</v>
      </c>
      <c r="B18" s="99"/>
      <c r="C18" s="48"/>
      <c r="D18" s="48"/>
      <c r="E18" s="48"/>
      <c r="F18" s="48"/>
    </row>
    <row r="19" spans="1:6" ht="15" x14ac:dyDescent="0.25">
      <c r="A19" s="47" t="s">
        <v>508</v>
      </c>
      <c r="B19" s="48"/>
      <c r="C19" s="48"/>
      <c r="D19" s="48"/>
      <c r="E19" s="48"/>
      <c r="F19" s="48"/>
    </row>
    <row r="20" spans="1:6" ht="30" x14ac:dyDescent="0.25">
      <c r="A20" s="47" t="s">
        <v>509</v>
      </c>
      <c r="B20" s="100"/>
      <c r="C20" s="100"/>
      <c r="D20" s="100"/>
      <c r="E20" s="100"/>
      <c r="F20" s="100"/>
    </row>
    <row r="21" spans="1:6" ht="30" x14ac:dyDescent="0.25">
      <c r="A21" s="47" t="s">
        <v>510</v>
      </c>
      <c r="B21" s="100"/>
      <c r="C21" s="100"/>
      <c r="D21" s="100"/>
      <c r="E21" s="100"/>
      <c r="F21" s="100"/>
    </row>
    <row r="22" spans="1:6" ht="30" x14ac:dyDescent="0.25">
      <c r="A22" s="47" t="s">
        <v>511</v>
      </c>
      <c r="B22" s="100"/>
      <c r="C22" s="100"/>
      <c r="D22" s="100"/>
      <c r="E22" s="100"/>
      <c r="F22" s="100"/>
    </row>
    <row r="23" spans="1:6" ht="15" x14ac:dyDescent="0.25">
      <c r="A23" s="47" t="s">
        <v>512</v>
      </c>
      <c r="B23" s="100"/>
      <c r="C23" s="100"/>
      <c r="D23" s="100"/>
      <c r="E23" s="100"/>
      <c r="F23" s="100"/>
    </row>
    <row r="24" spans="1:6" ht="15" x14ac:dyDescent="0.25">
      <c r="A24" s="47" t="s">
        <v>513</v>
      </c>
      <c r="B24" s="101"/>
      <c r="C24" s="48"/>
      <c r="D24" s="48"/>
      <c r="E24" s="48"/>
      <c r="F24" s="48"/>
    </row>
    <row r="25" spans="1:6" ht="15" x14ac:dyDescent="0.25">
      <c r="A25" s="47" t="s">
        <v>514</v>
      </c>
      <c r="B25" s="101"/>
      <c r="C25" s="48"/>
      <c r="D25" s="48"/>
      <c r="E25" s="48"/>
      <c r="F25" s="48"/>
    </row>
    <row r="26" spans="1:6" ht="15" x14ac:dyDescent="0.25">
      <c r="A26" s="55"/>
      <c r="B26" s="35"/>
      <c r="C26" s="35"/>
      <c r="D26" s="35"/>
      <c r="E26" s="35"/>
      <c r="F26" s="35"/>
    </row>
    <row r="27" spans="1:6" ht="15" x14ac:dyDescent="0.25">
      <c r="A27" s="14" t="s">
        <v>515</v>
      </c>
      <c r="B27" s="35"/>
      <c r="C27" s="35"/>
      <c r="D27" s="35"/>
      <c r="E27" s="35"/>
      <c r="F27" s="35"/>
    </row>
    <row r="28" spans="1:6" ht="15" x14ac:dyDescent="0.25">
      <c r="A28" s="47" t="s">
        <v>516</v>
      </c>
      <c r="B28" s="48"/>
      <c r="C28" s="48"/>
      <c r="D28" s="48"/>
      <c r="E28" s="48"/>
      <c r="F28" s="48"/>
    </row>
    <row r="29" spans="1:6" ht="15" x14ac:dyDescent="0.25">
      <c r="A29" s="55"/>
      <c r="B29" s="35"/>
      <c r="C29" s="35"/>
      <c r="D29" s="35"/>
      <c r="E29" s="35"/>
      <c r="F29" s="35"/>
    </row>
    <row r="30" spans="1:6" ht="15" x14ac:dyDescent="0.25">
      <c r="A30" s="14" t="s">
        <v>517</v>
      </c>
      <c r="B30" s="35"/>
      <c r="C30" s="35"/>
      <c r="D30" s="35"/>
      <c r="E30" s="35"/>
      <c r="F30" s="35"/>
    </row>
    <row r="31" spans="1:6" ht="15" x14ac:dyDescent="0.25">
      <c r="A31" s="47" t="s">
        <v>502</v>
      </c>
      <c r="B31" s="48"/>
      <c r="C31" s="48"/>
      <c r="D31" s="48"/>
      <c r="E31" s="48"/>
      <c r="F31" s="48"/>
    </row>
    <row r="32" spans="1:6" ht="15" x14ac:dyDescent="0.25">
      <c r="A32" s="47" t="s">
        <v>506</v>
      </c>
      <c r="B32" s="48"/>
      <c r="C32" s="48"/>
      <c r="D32" s="48"/>
      <c r="E32" s="48"/>
      <c r="F32" s="48"/>
    </row>
    <row r="33" spans="1:6" ht="15" x14ac:dyDescent="0.25">
      <c r="A33" s="47" t="s">
        <v>518</v>
      </c>
      <c r="B33" s="48"/>
      <c r="C33" s="48"/>
      <c r="D33" s="48"/>
      <c r="E33" s="48"/>
      <c r="F33" s="48"/>
    </row>
    <row r="34" spans="1:6" ht="15" x14ac:dyDescent="0.25">
      <c r="A34" s="55"/>
      <c r="B34" s="35"/>
      <c r="C34" s="35"/>
      <c r="D34" s="35"/>
      <c r="E34" s="35"/>
      <c r="F34" s="35"/>
    </row>
    <row r="35" spans="1:6" ht="15" x14ac:dyDescent="0.25">
      <c r="A35" s="14" t="s">
        <v>519</v>
      </c>
      <c r="B35" s="35"/>
      <c r="C35" s="35"/>
      <c r="D35" s="35"/>
      <c r="E35" s="35"/>
      <c r="F35" s="35"/>
    </row>
    <row r="36" spans="1:6" ht="15" x14ac:dyDescent="0.25">
      <c r="A36" s="47" t="s">
        <v>520</v>
      </c>
      <c r="B36" s="48"/>
      <c r="C36" s="48"/>
      <c r="D36" s="48"/>
      <c r="E36" s="48"/>
      <c r="F36" s="48"/>
    </row>
    <row r="37" spans="1:6" ht="15" x14ac:dyDescent="0.25">
      <c r="A37" s="47" t="s">
        <v>521</v>
      </c>
      <c r="B37" s="48"/>
      <c r="C37" s="48"/>
      <c r="D37" s="48"/>
      <c r="E37" s="48"/>
      <c r="F37" s="48"/>
    </row>
    <row r="38" spans="1:6" ht="15" x14ac:dyDescent="0.25">
      <c r="A38" s="47" t="s">
        <v>522</v>
      </c>
      <c r="B38" s="101"/>
      <c r="C38" s="48"/>
      <c r="D38" s="48"/>
      <c r="E38" s="48"/>
      <c r="F38" s="48"/>
    </row>
    <row r="39" spans="1:6" ht="15" x14ac:dyDescent="0.25">
      <c r="A39" s="55"/>
      <c r="B39" s="35"/>
      <c r="C39" s="35"/>
      <c r="D39" s="35"/>
      <c r="E39" s="35"/>
      <c r="F39" s="35"/>
    </row>
    <row r="40" spans="1:6" ht="15" x14ac:dyDescent="0.25">
      <c r="A40" s="14" t="s">
        <v>523</v>
      </c>
      <c r="B40" s="48"/>
      <c r="C40" s="48"/>
      <c r="D40" s="48"/>
      <c r="E40" s="48"/>
      <c r="F40" s="48"/>
    </row>
    <row r="41" spans="1:6" ht="15" x14ac:dyDescent="0.25">
      <c r="A41" s="55"/>
      <c r="B41" s="35"/>
      <c r="C41" s="35"/>
      <c r="D41" s="35"/>
      <c r="E41" s="35"/>
      <c r="F41" s="35"/>
    </row>
    <row r="42" spans="1:6" ht="15" x14ac:dyDescent="0.25">
      <c r="A42" s="14" t="s">
        <v>524</v>
      </c>
      <c r="B42" s="35"/>
      <c r="C42" s="35"/>
      <c r="D42" s="35"/>
      <c r="E42" s="35"/>
      <c r="F42" s="35"/>
    </row>
    <row r="43" spans="1:6" ht="15" x14ac:dyDescent="0.25">
      <c r="A43" s="47" t="s">
        <v>525</v>
      </c>
      <c r="B43" s="48"/>
      <c r="C43" s="48"/>
      <c r="D43" s="48"/>
      <c r="E43" s="48"/>
      <c r="F43" s="48"/>
    </row>
    <row r="44" spans="1:6" ht="15" x14ac:dyDescent="0.25">
      <c r="A44" s="47" t="s">
        <v>526</v>
      </c>
      <c r="B44" s="48"/>
      <c r="C44" s="48"/>
      <c r="D44" s="48"/>
      <c r="E44" s="48"/>
      <c r="F44" s="48"/>
    </row>
    <row r="45" spans="1:6" ht="15" x14ac:dyDescent="0.25">
      <c r="A45" s="47" t="s">
        <v>527</v>
      </c>
      <c r="B45" s="48"/>
      <c r="C45" s="48"/>
      <c r="D45" s="48"/>
      <c r="E45" s="48"/>
      <c r="F45" s="48"/>
    </row>
    <row r="46" spans="1:6" ht="15" x14ac:dyDescent="0.25">
      <c r="A46" s="55"/>
      <c r="B46" s="35"/>
      <c r="C46" s="35"/>
      <c r="D46" s="35"/>
      <c r="E46" s="35"/>
      <c r="F46" s="35"/>
    </row>
    <row r="47" spans="1:6" ht="30" x14ac:dyDescent="0.25">
      <c r="A47" s="14" t="s">
        <v>528</v>
      </c>
      <c r="B47" s="35"/>
      <c r="C47" s="35"/>
      <c r="D47" s="35"/>
      <c r="E47" s="35"/>
      <c r="F47" s="35"/>
    </row>
    <row r="48" spans="1:6" ht="15" x14ac:dyDescent="0.25">
      <c r="A48" s="47" t="s">
        <v>526</v>
      </c>
      <c r="B48" s="100"/>
      <c r="C48" s="100"/>
      <c r="D48" s="100"/>
      <c r="E48" s="100"/>
      <c r="F48" s="100"/>
    </row>
    <row r="49" spans="1:6" ht="15" x14ac:dyDescent="0.25">
      <c r="A49" s="47" t="s">
        <v>527</v>
      </c>
      <c r="B49" s="100"/>
      <c r="C49" s="100"/>
      <c r="D49" s="100"/>
      <c r="E49" s="100"/>
      <c r="F49" s="100"/>
    </row>
    <row r="50" spans="1:6" ht="15" x14ac:dyDescent="0.25">
      <c r="A50" s="55"/>
      <c r="B50" s="35"/>
      <c r="C50" s="35"/>
      <c r="D50" s="35"/>
      <c r="E50" s="35"/>
      <c r="F50" s="35"/>
    </row>
    <row r="51" spans="1:6" ht="15" x14ac:dyDescent="0.25">
      <c r="A51" s="14" t="s">
        <v>529</v>
      </c>
      <c r="B51" s="35"/>
      <c r="C51" s="35"/>
      <c r="D51" s="35"/>
      <c r="E51" s="35"/>
      <c r="F51" s="35"/>
    </row>
    <row r="52" spans="1:6" ht="15" x14ac:dyDescent="0.25">
      <c r="A52" s="47" t="s">
        <v>526</v>
      </c>
      <c r="B52" s="48"/>
      <c r="C52" s="48"/>
      <c r="D52" s="48"/>
      <c r="E52" s="48"/>
      <c r="F52" s="48"/>
    </row>
    <row r="53" spans="1:6" ht="15" x14ac:dyDescent="0.25">
      <c r="A53" s="47" t="s">
        <v>527</v>
      </c>
      <c r="B53" s="48"/>
      <c r="C53" s="48"/>
      <c r="D53" s="48"/>
      <c r="E53" s="48"/>
      <c r="F53" s="48"/>
    </row>
    <row r="54" spans="1:6" ht="15" x14ac:dyDescent="0.25">
      <c r="A54" s="47" t="s">
        <v>530</v>
      </c>
      <c r="B54" s="48"/>
      <c r="C54" s="48"/>
      <c r="D54" s="48"/>
      <c r="E54" s="48"/>
      <c r="F54" s="48"/>
    </row>
    <row r="55" spans="1:6" ht="15" x14ac:dyDescent="0.25">
      <c r="A55" s="55"/>
      <c r="B55" s="35"/>
      <c r="C55" s="35"/>
      <c r="D55" s="35"/>
      <c r="E55" s="35"/>
      <c r="F55" s="35"/>
    </row>
    <row r="56" spans="1:6" ht="44.25" customHeight="1" x14ac:dyDescent="0.25">
      <c r="A56" s="14" t="s">
        <v>531</v>
      </c>
      <c r="B56" s="35"/>
      <c r="C56" s="35"/>
      <c r="D56" s="35"/>
      <c r="E56" s="35"/>
      <c r="F56" s="35"/>
    </row>
    <row r="57" spans="1:6" ht="20.100000000000001" customHeight="1" x14ac:dyDescent="0.25">
      <c r="A57" s="47" t="s">
        <v>526</v>
      </c>
      <c r="B57" s="48"/>
      <c r="C57" s="48"/>
      <c r="D57" s="48"/>
      <c r="E57" s="48"/>
      <c r="F57" s="48"/>
    </row>
    <row r="58" spans="1:6" ht="20.100000000000001" customHeight="1" x14ac:dyDescent="0.25">
      <c r="A58" s="47" t="s">
        <v>527</v>
      </c>
      <c r="B58" s="48"/>
      <c r="C58" s="48"/>
      <c r="D58" s="48"/>
      <c r="E58" s="48"/>
      <c r="F58" s="48"/>
    </row>
    <row r="59" spans="1:6" ht="20.100000000000001" customHeight="1" x14ac:dyDescent="0.25">
      <c r="A59" s="55"/>
      <c r="B59" s="35"/>
      <c r="C59" s="35"/>
      <c r="D59" s="35"/>
      <c r="E59" s="35"/>
      <c r="F59" s="35"/>
    </row>
    <row r="60" spans="1:6" ht="20.100000000000001" customHeight="1" x14ac:dyDescent="0.25">
      <c r="A60" s="14" t="s">
        <v>532</v>
      </c>
      <c r="B60" s="35"/>
      <c r="C60" s="35"/>
      <c r="D60" s="35"/>
      <c r="E60" s="35"/>
      <c r="F60" s="35"/>
    </row>
    <row r="61" spans="1:6" ht="20.100000000000001" customHeight="1" x14ac:dyDescent="0.25">
      <c r="A61" s="47" t="s">
        <v>533</v>
      </c>
      <c r="B61" s="48"/>
      <c r="C61" s="48"/>
      <c r="D61" s="48"/>
      <c r="E61" s="48"/>
      <c r="F61" s="48"/>
    </row>
    <row r="62" spans="1:6" ht="20.100000000000001" customHeight="1" x14ac:dyDescent="0.25">
      <c r="A62" s="47" t="s">
        <v>534</v>
      </c>
      <c r="B62" s="101"/>
      <c r="C62" s="48"/>
      <c r="D62" s="48"/>
      <c r="E62" s="48"/>
      <c r="F62" s="48"/>
    </row>
    <row r="63" spans="1:6" ht="20.100000000000001" customHeight="1" x14ac:dyDescent="0.25">
      <c r="A63" s="55"/>
      <c r="B63" s="35"/>
      <c r="C63" s="35"/>
      <c r="D63" s="35"/>
      <c r="E63" s="35"/>
      <c r="F63" s="35"/>
    </row>
    <row r="64" spans="1:6" ht="20.100000000000001" customHeight="1" x14ac:dyDescent="0.25">
      <c r="A64" s="14" t="s">
        <v>535</v>
      </c>
      <c r="B64" s="35"/>
      <c r="C64" s="35"/>
      <c r="D64" s="35"/>
      <c r="E64" s="35"/>
      <c r="F64" s="35"/>
    </row>
    <row r="65" spans="1:6" ht="20.100000000000001" customHeight="1" x14ac:dyDescent="0.25">
      <c r="A65" s="47" t="s">
        <v>536</v>
      </c>
      <c r="B65" s="48"/>
      <c r="C65" s="48"/>
      <c r="D65" s="48"/>
      <c r="E65" s="48"/>
      <c r="F65" s="48"/>
    </row>
    <row r="66" spans="1:6" ht="20.100000000000001" customHeight="1" x14ac:dyDescent="0.25">
      <c r="A66" s="47" t="s">
        <v>537</v>
      </c>
      <c r="B66" s="48"/>
      <c r="C66" s="48"/>
      <c r="D66" s="48"/>
      <c r="E66" s="48"/>
      <c r="F66" s="48"/>
    </row>
    <row r="67" spans="1:6" ht="20.100000000000001" customHeight="1" x14ac:dyDescent="0.25">
      <c r="A67" s="97"/>
      <c r="B67" s="43"/>
      <c r="C67" s="43"/>
      <c r="D67" s="43"/>
      <c r="E67" s="43"/>
      <c r="F67" s="4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01"/>
  <sheetViews>
    <sheetView showGridLines="0" zoomScale="75" zoomScaleNormal="75" workbookViewId="0">
      <selection activeCell="A15" sqref="A1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6" t="s">
        <v>122</v>
      </c>
      <c r="B1" s="217"/>
      <c r="C1" s="217"/>
      <c r="D1" s="217"/>
      <c r="E1" s="217"/>
      <c r="F1" s="217"/>
      <c r="G1" s="217"/>
      <c r="H1" s="218"/>
    </row>
    <row r="2" spans="1:8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0"/>
      <c r="H2" s="221"/>
    </row>
    <row r="3" spans="1:8" ht="15" customHeight="1" x14ac:dyDescent="0.25">
      <c r="A3" s="222" t="s">
        <v>123</v>
      </c>
      <c r="B3" s="223"/>
      <c r="C3" s="223"/>
      <c r="D3" s="223"/>
      <c r="E3" s="223"/>
      <c r="F3" s="223"/>
      <c r="G3" s="223"/>
      <c r="H3" s="224"/>
    </row>
    <row r="4" spans="1:8" ht="15" customHeight="1" x14ac:dyDescent="0.25">
      <c r="A4" s="229" t="s">
        <v>857</v>
      </c>
      <c r="B4" s="230"/>
      <c r="C4" s="230"/>
      <c r="D4" s="230"/>
      <c r="E4" s="230"/>
      <c r="F4" s="230"/>
      <c r="G4" s="230"/>
      <c r="H4" s="231"/>
    </row>
    <row r="5" spans="1:8" x14ac:dyDescent="0.25">
      <c r="A5" s="225" t="s">
        <v>2</v>
      </c>
      <c r="B5" s="226"/>
      <c r="C5" s="226"/>
      <c r="D5" s="226"/>
      <c r="E5" s="226"/>
      <c r="F5" s="226"/>
      <c r="G5" s="226"/>
      <c r="H5" s="227"/>
    </row>
    <row r="6" spans="1:8" ht="41.45" customHeight="1" x14ac:dyDescent="0.25">
      <c r="A6" s="4" t="s">
        <v>124</v>
      </c>
      <c r="B6" s="5" t="str">
        <f>'Formato 1'!C6</f>
        <v>31 de 
diciembre de 
2024</v>
      </c>
      <c r="C6" s="4" t="s">
        <v>125</v>
      </c>
      <c r="D6" s="4" t="s">
        <v>126</v>
      </c>
      <c r="E6" s="4" t="s">
        <v>127</v>
      </c>
      <c r="F6" s="4" t="s">
        <v>128</v>
      </c>
      <c r="G6" s="4" t="s">
        <v>129</v>
      </c>
      <c r="H6" s="6" t="s">
        <v>130</v>
      </c>
    </row>
    <row r="7" spans="1:8" x14ac:dyDescent="0.25">
      <c r="A7" s="81"/>
      <c r="B7" s="82"/>
      <c r="C7" s="82"/>
      <c r="D7" s="82"/>
      <c r="E7" s="82"/>
      <c r="F7" s="82"/>
      <c r="G7" s="82"/>
      <c r="H7" s="82"/>
    </row>
    <row r="8" spans="1:8" x14ac:dyDescent="0.25">
      <c r="A8" s="7" t="s">
        <v>131</v>
      </c>
      <c r="B8" s="155">
        <f t="shared" ref="B8:H8" si="0">B9+B13</f>
        <v>0</v>
      </c>
      <c r="C8" s="155">
        <f t="shared" si="0"/>
        <v>0</v>
      </c>
      <c r="D8" s="155">
        <f t="shared" si="0"/>
        <v>0</v>
      </c>
      <c r="E8" s="155">
        <f t="shared" si="0"/>
        <v>0</v>
      </c>
      <c r="F8" s="155">
        <f t="shared" si="0"/>
        <v>0</v>
      </c>
      <c r="G8" s="155">
        <f t="shared" si="0"/>
        <v>0</v>
      </c>
      <c r="H8" s="155">
        <f t="shared" si="0"/>
        <v>0</v>
      </c>
    </row>
    <row r="9" spans="1:8" ht="15.75" customHeight="1" x14ac:dyDescent="0.25">
      <c r="A9" s="83" t="s">
        <v>132</v>
      </c>
      <c r="B9" s="99">
        <f t="shared" ref="B9:H9" si="1">SUM(B10:B12)</f>
        <v>0</v>
      </c>
      <c r="C9" s="99">
        <f t="shared" si="1"/>
        <v>0</v>
      </c>
      <c r="D9" s="99">
        <f t="shared" si="1"/>
        <v>0</v>
      </c>
      <c r="E9" s="99">
        <f t="shared" si="1"/>
        <v>0</v>
      </c>
      <c r="F9" s="99">
        <f t="shared" si="1"/>
        <v>0</v>
      </c>
      <c r="G9" s="99">
        <f t="shared" si="1"/>
        <v>0</v>
      </c>
      <c r="H9" s="99">
        <f t="shared" si="1"/>
        <v>0</v>
      </c>
    </row>
    <row r="10" spans="1:8" ht="17.25" customHeight="1" x14ac:dyDescent="0.25">
      <c r="A10" s="84" t="s">
        <v>133</v>
      </c>
      <c r="B10" s="156">
        <v>0</v>
      </c>
      <c r="C10" s="99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</row>
    <row r="11" spans="1:8" x14ac:dyDescent="0.25">
      <c r="A11" s="84" t="s">
        <v>134</v>
      </c>
      <c r="B11" s="156">
        <v>0</v>
      </c>
      <c r="C11" s="99">
        <v>0</v>
      </c>
      <c r="D11" s="156">
        <v>0</v>
      </c>
      <c r="E11" s="156">
        <v>0</v>
      </c>
      <c r="F11" s="156">
        <v>0</v>
      </c>
      <c r="G11" s="99">
        <v>0</v>
      </c>
      <c r="H11" s="99">
        <v>0</v>
      </c>
    </row>
    <row r="12" spans="1:8" ht="16.5" customHeight="1" x14ac:dyDescent="0.25">
      <c r="A12" s="84" t="s">
        <v>135</v>
      </c>
      <c r="B12" s="156">
        <v>0</v>
      </c>
      <c r="C12" s="99">
        <v>0</v>
      </c>
      <c r="D12" s="156">
        <v>0</v>
      </c>
      <c r="E12" s="156">
        <v>0</v>
      </c>
      <c r="F12" s="156">
        <v>0</v>
      </c>
      <c r="G12" s="99">
        <v>0</v>
      </c>
      <c r="H12" s="99">
        <v>0</v>
      </c>
    </row>
    <row r="13" spans="1:8" x14ac:dyDescent="0.25">
      <c r="A13" s="83" t="s">
        <v>136</v>
      </c>
      <c r="B13" s="99">
        <f t="shared" ref="B13:H13" si="2">SUM(B14:B16)</f>
        <v>0</v>
      </c>
      <c r="C13" s="99">
        <f t="shared" si="2"/>
        <v>0</v>
      </c>
      <c r="D13" s="99">
        <f t="shared" si="2"/>
        <v>0</v>
      </c>
      <c r="E13" s="99">
        <f t="shared" si="2"/>
        <v>0</v>
      </c>
      <c r="F13" s="99">
        <f t="shared" si="2"/>
        <v>0</v>
      </c>
      <c r="G13" s="99">
        <f t="shared" si="2"/>
        <v>0</v>
      </c>
      <c r="H13" s="99">
        <f t="shared" si="2"/>
        <v>0</v>
      </c>
    </row>
    <row r="14" spans="1:8" x14ac:dyDescent="0.25">
      <c r="A14" s="84" t="s">
        <v>137</v>
      </c>
      <c r="B14" s="156">
        <v>0</v>
      </c>
      <c r="C14" s="99">
        <v>0</v>
      </c>
      <c r="D14" s="156">
        <v>0</v>
      </c>
      <c r="E14" s="156">
        <v>0</v>
      </c>
      <c r="F14" s="156">
        <v>0</v>
      </c>
      <c r="G14" s="99">
        <v>0</v>
      </c>
      <c r="H14" s="99">
        <v>0</v>
      </c>
    </row>
    <row r="15" spans="1:8" ht="15" customHeight="1" x14ac:dyDescent="0.25">
      <c r="A15" s="84" t="s">
        <v>138</v>
      </c>
      <c r="B15" s="156">
        <v>0</v>
      </c>
      <c r="C15" s="99">
        <v>0</v>
      </c>
      <c r="D15" s="156">
        <v>0</v>
      </c>
      <c r="E15" s="156">
        <v>0</v>
      </c>
      <c r="F15" s="156">
        <v>0</v>
      </c>
      <c r="G15" s="99">
        <v>0</v>
      </c>
      <c r="H15" s="99">
        <v>0</v>
      </c>
    </row>
    <row r="16" spans="1:8" x14ac:dyDescent="0.25">
      <c r="A16" s="84" t="s">
        <v>139</v>
      </c>
      <c r="B16" s="156">
        <v>0</v>
      </c>
      <c r="C16" s="99">
        <v>0</v>
      </c>
      <c r="D16" s="156">
        <v>0</v>
      </c>
      <c r="E16" s="156">
        <v>0</v>
      </c>
      <c r="F16" s="156">
        <v>0</v>
      </c>
      <c r="G16" s="99">
        <v>0</v>
      </c>
      <c r="H16" s="99">
        <v>0</v>
      </c>
    </row>
    <row r="17" spans="1:8" x14ac:dyDescent="0.25">
      <c r="A17" s="85"/>
      <c r="B17" s="157"/>
      <c r="C17" s="157"/>
      <c r="D17" s="157"/>
      <c r="E17" s="157"/>
      <c r="F17" s="157"/>
      <c r="G17" s="157"/>
      <c r="H17" s="157"/>
    </row>
    <row r="18" spans="1:8" x14ac:dyDescent="0.25">
      <c r="A18" s="7" t="s">
        <v>140</v>
      </c>
      <c r="B18" s="158">
        <v>11954346.48</v>
      </c>
      <c r="C18" s="161"/>
      <c r="D18" s="161"/>
      <c r="E18" s="161"/>
      <c r="F18" s="154">
        <v>17933098.289999999</v>
      </c>
      <c r="G18" s="161"/>
      <c r="H18" s="161"/>
    </row>
    <row r="19" spans="1:8" ht="16.5" customHeight="1" x14ac:dyDescent="0.25">
      <c r="A19" s="85"/>
      <c r="B19" s="157"/>
      <c r="C19" s="157"/>
      <c r="D19" s="157"/>
      <c r="E19" s="157"/>
      <c r="F19" s="157"/>
      <c r="G19" s="157"/>
      <c r="H19" s="157"/>
    </row>
    <row r="20" spans="1:8" ht="14.45" customHeight="1" x14ac:dyDescent="0.25">
      <c r="A20" s="7" t="s">
        <v>141</v>
      </c>
      <c r="B20" s="155">
        <f t="shared" ref="B20:H20" si="3">B8+B18</f>
        <v>11954346.48</v>
      </c>
      <c r="C20" s="155">
        <f t="shared" si="3"/>
        <v>0</v>
      </c>
      <c r="D20" s="155">
        <f t="shared" si="3"/>
        <v>0</v>
      </c>
      <c r="E20" s="155">
        <f t="shared" si="3"/>
        <v>0</v>
      </c>
      <c r="F20" s="155">
        <f t="shared" si="3"/>
        <v>17933098.289999999</v>
      </c>
      <c r="G20" s="155">
        <f t="shared" si="3"/>
        <v>0</v>
      </c>
      <c r="H20" s="155">
        <f t="shared" si="3"/>
        <v>0</v>
      </c>
    </row>
    <row r="21" spans="1:8" ht="16.5" customHeight="1" x14ac:dyDescent="0.25">
      <c r="A21" s="85"/>
      <c r="B21" s="159"/>
      <c r="C21" s="159"/>
      <c r="D21" s="159"/>
      <c r="E21" s="159"/>
      <c r="F21" s="159"/>
      <c r="G21" s="159"/>
      <c r="H21" s="159"/>
    </row>
    <row r="22" spans="1:8" ht="16.5" customHeight="1" x14ac:dyDescent="0.25">
      <c r="A22" s="7" t="s">
        <v>142</v>
      </c>
      <c r="B22" s="155">
        <f>SUM(B23:B25)</f>
        <v>0</v>
      </c>
      <c r="C22" s="155">
        <f t="shared" ref="C22:H22" si="4">SUM(C23:C25)</f>
        <v>0</v>
      </c>
      <c r="D22" s="155">
        <f t="shared" si="4"/>
        <v>0</v>
      </c>
      <c r="E22" s="155">
        <f t="shared" si="4"/>
        <v>0</v>
      </c>
      <c r="F22" s="155">
        <f t="shared" si="4"/>
        <v>0</v>
      </c>
      <c r="G22" s="155">
        <f t="shared" si="4"/>
        <v>0</v>
      </c>
      <c r="H22" s="155">
        <f t="shared" si="4"/>
        <v>0</v>
      </c>
    </row>
    <row r="23" spans="1:8" ht="15" customHeight="1" x14ac:dyDescent="0.25">
      <c r="A23" s="86" t="s">
        <v>143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</row>
    <row r="24" spans="1:8" ht="15" customHeight="1" x14ac:dyDescent="0.25">
      <c r="A24" s="86" t="s">
        <v>144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</row>
    <row r="25" spans="1:8" x14ac:dyDescent="0.25">
      <c r="A25" s="86" t="s">
        <v>145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</row>
    <row r="26" spans="1:8" ht="16.5" customHeight="1" x14ac:dyDescent="0.25">
      <c r="A26" s="8"/>
      <c r="B26" s="159"/>
      <c r="C26" s="159"/>
      <c r="D26" s="159"/>
      <c r="E26" s="159"/>
      <c r="F26" s="159"/>
      <c r="G26" s="159"/>
      <c r="H26" s="159"/>
    </row>
    <row r="27" spans="1:8" ht="16.5" customHeight="1" x14ac:dyDescent="0.25">
      <c r="A27" s="7" t="s">
        <v>146</v>
      </c>
      <c r="B27" s="155">
        <f>SUM(B28:B30)</f>
        <v>0</v>
      </c>
      <c r="C27" s="155">
        <f t="shared" ref="C27:H27" si="5">SUM(C28:C30)</f>
        <v>0</v>
      </c>
      <c r="D27" s="155">
        <f t="shared" si="5"/>
        <v>0</v>
      </c>
      <c r="E27" s="155">
        <f t="shared" si="5"/>
        <v>0</v>
      </c>
      <c r="F27" s="155">
        <f t="shared" si="5"/>
        <v>0</v>
      </c>
      <c r="G27" s="155">
        <f t="shared" si="5"/>
        <v>0</v>
      </c>
      <c r="H27" s="155">
        <f t="shared" si="5"/>
        <v>0</v>
      </c>
    </row>
    <row r="28" spans="1:8" ht="15" customHeight="1" x14ac:dyDescent="0.25">
      <c r="A28" s="86" t="s">
        <v>147</v>
      </c>
      <c r="B28" s="99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</row>
    <row r="29" spans="1:8" ht="15" customHeight="1" x14ac:dyDescent="0.25">
      <c r="A29" s="86" t="s">
        <v>148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</row>
    <row r="30" spans="1:8" ht="15.75" customHeight="1" x14ac:dyDescent="0.25">
      <c r="A30" s="86" t="s">
        <v>149</v>
      </c>
      <c r="B30" s="99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</row>
    <row r="31" spans="1:8" ht="15" customHeight="1" x14ac:dyDescent="0.25">
      <c r="A31" s="9" t="s">
        <v>150</v>
      </c>
      <c r="B31" s="160"/>
      <c r="C31" s="42"/>
      <c r="D31" s="42"/>
      <c r="E31" s="42"/>
      <c r="F31" s="42"/>
      <c r="G31" s="42"/>
      <c r="H31" s="42"/>
    </row>
    <row r="32" spans="1:8" x14ac:dyDescent="0.25">
      <c r="A32" s="49"/>
    </row>
    <row r="33" spans="1:8" ht="14.45" customHeight="1" x14ac:dyDescent="0.25">
      <c r="A33" s="228" t="s">
        <v>151</v>
      </c>
      <c r="B33" s="228"/>
      <c r="C33" s="228"/>
      <c r="D33" s="228"/>
      <c r="E33" s="228"/>
      <c r="F33" s="228"/>
      <c r="G33" s="228"/>
      <c r="H33" s="228"/>
    </row>
    <row r="34" spans="1:8" ht="14.45" customHeight="1" x14ac:dyDescent="0.25">
      <c r="A34" s="228"/>
      <c r="B34" s="228"/>
      <c r="C34" s="228"/>
      <c r="D34" s="228"/>
      <c r="E34" s="228"/>
      <c r="F34" s="228"/>
      <c r="G34" s="228"/>
      <c r="H34" s="228"/>
    </row>
    <row r="35" spans="1:8" ht="14.45" customHeight="1" x14ac:dyDescent="0.25">
      <c r="A35" s="228"/>
      <c r="B35" s="228"/>
      <c r="C35" s="228"/>
      <c r="D35" s="228"/>
      <c r="E35" s="228"/>
      <c r="F35" s="228"/>
      <c r="G35" s="228"/>
      <c r="H35" s="228"/>
    </row>
    <row r="36" spans="1:8" ht="14.45" customHeight="1" x14ac:dyDescent="0.25">
      <c r="A36" s="228"/>
      <c r="B36" s="228"/>
      <c r="C36" s="228"/>
      <c r="D36" s="228"/>
      <c r="E36" s="228"/>
      <c r="F36" s="228"/>
      <c r="G36" s="228"/>
      <c r="H36" s="228"/>
    </row>
    <row r="37" spans="1:8" ht="14.45" customHeight="1" x14ac:dyDescent="0.25">
      <c r="A37" s="228"/>
      <c r="B37" s="228"/>
      <c r="C37" s="228"/>
      <c r="D37" s="228"/>
      <c r="E37" s="228"/>
      <c r="F37" s="228"/>
      <c r="G37" s="228"/>
      <c r="H37" s="228"/>
    </row>
    <row r="38" spans="1:8" x14ac:dyDescent="0.25">
      <c r="A38" s="49"/>
    </row>
    <row r="39" spans="1:8" ht="45" x14ac:dyDescent="0.25">
      <c r="A39" s="4" t="s">
        <v>152</v>
      </c>
      <c r="B39" s="4" t="s">
        <v>153</v>
      </c>
      <c r="C39" s="4" t="s">
        <v>154</v>
      </c>
      <c r="D39" s="4" t="s">
        <v>155</v>
      </c>
      <c r="E39" s="4" t="s">
        <v>156</v>
      </c>
      <c r="F39" s="6" t="s">
        <v>157</v>
      </c>
    </row>
    <row r="40" spans="1:8" x14ac:dyDescent="0.25">
      <c r="A40" s="35"/>
      <c r="B40" s="41"/>
      <c r="C40" s="41"/>
      <c r="D40" s="41"/>
      <c r="E40" s="41"/>
      <c r="F40" s="41"/>
    </row>
    <row r="41" spans="1:8" x14ac:dyDescent="0.25">
      <c r="A41" s="7" t="s">
        <v>158</v>
      </c>
      <c r="B41" s="155">
        <f>SUM(B42:B44)</f>
        <v>0</v>
      </c>
      <c r="C41" s="155">
        <f t="shared" ref="C41:F41" si="6">SUM(C42:C44)</f>
        <v>0</v>
      </c>
      <c r="D41" s="155">
        <f t="shared" si="6"/>
        <v>0</v>
      </c>
      <c r="E41" s="155">
        <f t="shared" si="6"/>
        <v>0</v>
      </c>
      <c r="F41" s="155">
        <f t="shared" si="6"/>
        <v>0</v>
      </c>
    </row>
    <row r="42" spans="1:8" x14ac:dyDescent="0.25">
      <c r="A42" s="86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57"/>
    </row>
    <row r="43" spans="1:8" x14ac:dyDescent="0.25">
      <c r="A43" s="86" t="s">
        <v>160</v>
      </c>
      <c r="B43" s="99">
        <v>0</v>
      </c>
      <c r="C43" s="99">
        <v>0</v>
      </c>
      <c r="D43" s="99">
        <v>0</v>
      </c>
      <c r="E43" s="99">
        <v>0</v>
      </c>
      <c r="F43" s="99">
        <v>0</v>
      </c>
      <c r="G43" s="57"/>
    </row>
    <row r="44" spans="1:8" x14ac:dyDescent="0.25">
      <c r="A44" s="86" t="s">
        <v>161</v>
      </c>
      <c r="B44" s="99">
        <v>0</v>
      </c>
      <c r="C44" s="99">
        <v>0</v>
      </c>
      <c r="D44" s="99">
        <v>0</v>
      </c>
      <c r="E44" s="99">
        <v>0</v>
      </c>
      <c r="F44" s="99">
        <v>0</v>
      </c>
      <c r="G44" s="57"/>
    </row>
    <row r="45" spans="1:8" x14ac:dyDescent="0.25">
      <c r="A45" s="10" t="s">
        <v>150</v>
      </c>
      <c r="B45" s="42"/>
      <c r="C45" s="42"/>
      <c r="D45" s="42"/>
      <c r="E45" s="42"/>
      <c r="F45" s="42"/>
    </row>
    <row r="507" spans="1:6" x14ac:dyDescent="0.25">
      <c r="A507" t="s">
        <v>570</v>
      </c>
      <c r="B507" t="s">
        <v>571</v>
      </c>
      <c r="C507">
        <v>0</v>
      </c>
      <c r="D507">
        <v>249606.26</v>
      </c>
      <c r="E507">
        <v>0.02</v>
      </c>
      <c r="F507">
        <v>249606.24</v>
      </c>
    </row>
    <row r="508" spans="1:6" x14ac:dyDescent="0.25">
      <c r="A508" t="s">
        <v>572</v>
      </c>
      <c r="B508" t="s">
        <v>573</v>
      </c>
      <c r="C508">
        <v>0</v>
      </c>
      <c r="D508">
        <v>9105</v>
      </c>
      <c r="E508">
        <v>0</v>
      </c>
      <c r="F508">
        <v>9105</v>
      </c>
    </row>
    <row r="509" spans="1:6" x14ac:dyDescent="0.25">
      <c r="A509" t="s">
        <v>574</v>
      </c>
      <c r="B509" t="s">
        <v>575</v>
      </c>
      <c r="C509">
        <v>0</v>
      </c>
      <c r="D509">
        <v>390.95</v>
      </c>
      <c r="E509">
        <v>0</v>
      </c>
      <c r="F509">
        <v>390.95</v>
      </c>
    </row>
    <row r="510" spans="1:6" x14ac:dyDescent="0.25">
      <c r="A510" t="s">
        <v>576</v>
      </c>
      <c r="B510" t="s">
        <v>577</v>
      </c>
      <c r="C510">
        <v>0</v>
      </c>
      <c r="D510">
        <v>109546.59</v>
      </c>
      <c r="E510">
        <v>0</v>
      </c>
      <c r="F510">
        <v>109546.59</v>
      </c>
    </row>
    <row r="511" spans="1:6" x14ac:dyDescent="0.25">
      <c r="A511" t="s">
        <v>578</v>
      </c>
      <c r="B511" t="s">
        <v>579</v>
      </c>
      <c r="C511">
        <v>0</v>
      </c>
      <c r="D511">
        <v>1789904.07</v>
      </c>
      <c r="E511">
        <v>0.06</v>
      </c>
      <c r="F511">
        <v>1789904.01</v>
      </c>
    </row>
    <row r="512" spans="1:6" x14ac:dyDescent="0.25">
      <c r="A512" t="s">
        <v>580</v>
      </c>
      <c r="B512" t="s">
        <v>581</v>
      </c>
      <c r="C512">
        <v>0</v>
      </c>
      <c r="D512">
        <v>14025</v>
      </c>
      <c r="E512">
        <v>0</v>
      </c>
      <c r="F512">
        <v>14025</v>
      </c>
    </row>
    <row r="513" spans="1:1" x14ac:dyDescent="0.25">
      <c r="A513" t="s">
        <v>582</v>
      </c>
    </row>
    <row r="598" spans="1:6" x14ac:dyDescent="0.25">
      <c r="E598">
        <v>0</v>
      </c>
      <c r="F598">
        <v>33190</v>
      </c>
    </row>
    <row r="599" spans="1:6" x14ac:dyDescent="0.25">
      <c r="A599" t="s">
        <v>738</v>
      </c>
      <c r="B599" t="s">
        <v>739</v>
      </c>
      <c r="C599">
        <v>0</v>
      </c>
      <c r="D599">
        <v>149497.95000000001</v>
      </c>
      <c r="E599">
        <v>0</v>
      </c>
      <c r="F599">
        <v>149497.95000000001</v>
      </c>
    </row>
    <row r="600" spans="1:6" x14ac:dyDescent="0.25">
      <c r="A600" t="s">
        <v>740</v>
      </c>
      <c r="B600" t="s">
        <v>741</v>
      </c>
      <c r="C600">
        <v>0</v>
      </c>
      <c r="D600">
        <v>1573351.54</v>
      </c>
      <c r="E600">
        <v>0</v>
      </c>
      <c r="F600">
        <v>1573351.54</v>
      </c>
    </row>
    <row r="601" spans="1:6" x14ac:dyDescent="0.25">
      <c r="A601" t="s">
        <v>742</v>
      </c>
      <c r="B601" t="s">
        <v>743</v>
      </c>
      <c r="C601">
        <v>0</v>
      </c>
      <c r="D601">
        <v>37352</v>
      </c>
      <c r="E601">
        <v>0</v>
      </c>
      <c r="F601">
        <v>37352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E1" zoomScale="75" zoomScaleNormal="75" workbookViewId="0">
      <selection activeCell="I34" sqref="I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6" t="s">
        <v>162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</row>
    <row r="2" spans="1:11" ht="14.45" customHeight="1" x14ac:dyDescent="0.25">
      <c r="A2" s="219" t="str">
        <f>'Formato 1'!A2</f>
        <v>MUNICIPIO DE URIANGATO GTO.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x14ac:dyDescent="0.25">
      <c r="A3" s="222" t="s">
        <v>163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x14ac:dyDescent="0.25">
      <c r="A4" s="222" t="str">
        <f>'Formato 2'!A4</f>
        <v>Del 01 de Enero al 31 de Diciembre de 2025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x14ac:dyDescent="0.25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7"/>
    </row>
    <row r="6" spans="1:11" ht="72.75" customHeight="1" x14ac:dyDescent="0.25">
      <c r="A6" s="6" t="s">
        <v>164</v>
      </c>
      <c r="B6" s="6" t="s">
        <v>165</v>
      </c>
      <c r="C6" s="6" t="s">
        <v>166</v>
      </c>
      <c r="D6" s="6" t="s">
        <v>167</v>
      </c>
      <c r="E6" s="6" t="s">
        <v>168</v>
      </c>
      <c r="F6" s="6" t="s">
        <v>169</v>
      </c>
      <c r="G6" s="6" t="s">
        <v>170</v>
      </c>
      <c r="H6" s="6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5">
      <c r="A8" s="2" t="s">
        <v>175</v>
      </c>
      <c r="B8" s="78"/>
      <c r="C8" s="78"/>
      <c r="D8" s="78"/>
      <c r="E8" s="155">
        <f>SUM(E9:E12)</f>
        <v>0</v>
      </c>
      <c r="F8" s="162"/>
      <c r="G8" s="155">
        <f>SUM(G9:G12)</f>
        <v>0</v>
      </c>
      <c r="H8" s="155">
        <f t="shared" ref="H8:K8" si="0">SUM(H9:H12)</f>
        <v>0</v>
      </c>
      <c r="I8" s="155">
        <f t="shared" si="0"/>
        <v>0</v>
      </c>
      <c r="J8" s="155">
        <f t="shared" si="0"/>
        <v>0</v>
      </c>
      <c r="K8" s="155">
        <f t="shared" si="0"/>
        <v>0</v>
      </c>
    </row>
    <row r="9" spans="1:11" x14ac:dyDescent="0.25">
      <c r="A9" s="79" t="s">
        <v>176</v>
      </c>
      <c r="B9" s="80"/>
      <c r="C9" s="80"/>
      <c r="D9" s="80"/>
      <c r="E9" s="99">
        <v>0</v>
      </c>
      <c r="F9" s="99"/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x14ac:dyDescent="0.25">
      <c r="A10" s="79" t="s">
        <v>177</v>
      </c>
      <c r="B10" s="80"/>
      <c r="C10" s="80"/>
      <c r="D10" s="80"/>
      <c r="E10" s="99">
        <v>0</v>
      </c>
      <c r="F10" s="99"/>
      <c r="G10" s="99">
        <v>0</v>
      </c>
      <c r="H10" s="99">
        <v>0</v>
      </c>
      <c r="I10" s="99">
        <v>0</v>
      </c>
      <c r="J10" s="99">
        <v>0</v>
      </c>
      <c r="K10" s="99">
        <v>0</v>
      </c>
    </row>
    <row r="11" spans="1:11" x14ac:dyDescent="0.25">
      <c r="A11" s="79" t="s">
        <v>178</v>
      </c>
      <c r="B11" s="80"/>
      <c r="C11" s="80"/>
      <c r="D11" s="80"/>
      <c r="E11" s="99">
        <v>0</v>
      </c>
      <c r="F11" s="99"/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x14ac:dyDescent="0.25">
      <c r="A12" s="79" t="s">
        <v>179</v>
      </c>
      <c r="B12" s="80"/>
      <c r="C12" s="80"/>
      <c r="D12" s="80"/>
      <c r="E12" s="99">
        <v>0</v>
      </c>
      <c r="F12" s="99"/>
      <c r="G12" s="99">
        <v>0</v>
      </c>
      <c r="H12" s="99">
        <v>0</v>
      </c>
      <c r="I12" s="99">
        <v>0</v>
      </c>
      <c r="J12" s="99">
        <v>0</v>
      </c>
      <c r="K12" s="99">
        <v>0</v>
      </c>
    </row>
    <row r="13" spans="1:11" x14ac:dyDescent="0.25">
      <c r="A13" s="117" t="s">
        <v>150</v>
      </c>
      <c r="B13" s="35"/>
      <c r="C13" s="35"/>
      <c r="D13" s="35"/>
      <c r="E13" s="159"/>
      <c r="F13" s="159"/>
      <c r="G13" s="159"/>
      <c r="H13" s="159"/>
      <c r="I13" s="159"/>
      <c r="J13" s="159"/>
      <c r="K13" s="159"/>
    </row>
    <row r="14" spans="1:11" x14ac:dyDescent="0.25">
      <c r="A14" s="2" t="s">
        <v>180</v>
      </c>
      <c r="B14" s="78"/>
      <c r="C14" s="78"/>
      <c r="D14" s="78"/>
      <c r="E14" s="155">
        <f>SUM(E15:E18)</f>
        <v>0</v>
      </c>
      <c r="F14" s="162"/>
      <c r="G14" s="155">
        <f>SUM(G15:G18)</f>
        <v>0</v>
      </c>
      <c r="H14" s="155">
        <f t="shared" ref="H14:K14" si="1">SUM(H15:H18)</f>
        <v>0</v>
      </c>
      <c r="I14" s="155">
        <f t="shared" si="1"/>
        <v>0</v>
      </c>
      <c r="J14" s="155">
        <f t="shared" si="1"/>
        <v>0</v>
      </c>
      <c r="K14" s="155">
        <f t="shared" si="1"/>
        <v>0</v>
      </c>
    </row>
    <row r="15" spans="1:11" x14ac:dyDescent="0.25">
      <c r="A15" s="79" t="s">
        <v>181</v>
      </c>
      <c r="B15" s="80"/>
      <c r="C15" s="80"/>
      <c r="D15" s="80"/>
      <c r="E15" s="99">
        <v>0</v>
      </c>
      <c r="F15" s="99"/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x14ac:dyDescent="0.25">
      <c r="A16" s="79" t="s">
        <v>182</v>
      </c>
      <c r="B16" s="80"/>
      <c r="C16" s="80"/>
      <c r="D16" s="80"/>
      <c r="E16" s="99">
        <v>0</v>
      </c>
      <c r="F16" s="99"/>
      <c r="G16" s="99">
        <v>0</v>
      </c>
      <c r="H16" s="99">
        <v>0</v>
      </c>
      <c r="I16" s="99">
        <v>0</v>
      </c>
      <c r="J16" s="99">
        <v>0</v>
      </c>
      <c r="K16" s="99">
        <v>0</v>
      </c>
    </row>
    <row r="17" spans="1:11" x14ac:dyDescent="0.25">
      <c r="A17" s="79" t="s">
        <v>183</v>
      </c>
      <c r="B17" s="80"/>
      <c r="C17" s="80"/>
      <c r="D17" s="80"/>
      <c r="E17" s="99">
        <v>0</v>
      </c>
      <c r="F17" s="99"/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x14ac:dyDescent="0.25">
      <c r="A18" s="79" t="s">
        <v>184</v>
      </c>
      <c r="B18" s="80"/>
      <c r="C18" s="80"/>
      <c r="D18" s="80"/>
      <c r="E18" s="99">
        <v>0</v>
      </c>
      <c r="F18" s="99"/>
      <c r="G18" s="99">
        <v>0</v>
      </c>
      <c r="H18" s="99">
        <v>0</v>
      </c>
      <c r="I18" s="99">
        <v>0</v>
      </c>
      <c r="J18" s="99">
        <v>0</v>
      </c>
      <c r="K18" s="99">
        <v>0</v>
      </c>
    </row>
    <row r="19" spans="1:11" x14ac:dyDescent="0.25">
      <c r="A19" s="117" t="s">
        <v>150</v>
      </c>
      <c r="B19" s="35"/>
      <c r="C19" s="35"/>
      <c r="D19" s="35"/>
      <c r="E19" s="159"/>
      <c r="F19" s="159"/>
      <c r="G19" s="159"/>
      <c r="H19" s="159"/>
      <c r="I19" s="159"/>
      <c r="J19" s="159"/>
      <c r="K19" s="159"/>
    </row>
    <row r="20" spans="1:11" x14ac:dyDescent="0.25">
      <c r="A20" s="2" t="s">
        <v>185</v>
      </c>
      <c r="B20" s="78"/>
      <c r="C20" s="78"/>
      <c r="D20" s="78"/>
      <c r="E20" s="155">
        <f>SUM(E8,E14)</f>
        <v>0</v>
      </c>
      <c r="F20" s="162"/>
      <c r="G20" s="155">
        <f>SUM(G8,G14)</f>
        <v>0</v>
      </c>
      <c r="H20" s="155">
        <f t="shared" ref="H20:K20" si="2">SUM(H8,H14)</f>
        <v>0</v>
      </c>
      <c r="I20" s="155">
        <f t="shared" si="2"/>
        <v>0</v>
      </c>
      <c r="J20" s="155">
        <f t="shared" si="2"/>
        <v>0</v>
      </c>
      <c r="K20" s="155">
        <f t="shared" si="2"/>
        <v>0</v>
      </c>
    </row>
    <row r="21" spans="1:11" x14ac:dyDescent="0.25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5" zoomScale="75" zoomScaleNormal="75" workbookViewId="0">
      <selection activeCell="A24" sqref="A2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6" t="s">
        <v>186</v>
      </c>
      <c r="B1" s="217"/>
      <c r="C1" s="217"/>
      <c r="D1" s="218"/>
    </row>
    <row r="2" spans="1:4" x14ac:dyDescent="0.25">
      <c r="A2" s="87" t="str">
        <f>'Formato 1'!A2</f>
        <v>MUNICIPIO DE URIANGATO GTO.</v>
      </c>
      <c r="B2" s="88"/>
      <c r="C2" s="88"/>
      <c r="D2" s="89"/>
    </row>
    <row r="3" spans="1:4" x14ac:dyDescent="0.25">
      <c r="A3" s="90" t="s">
        <v>187</v>
      </c>
      <c r="B3" s="91"/>
      <c r="C3" s="91"/>
      <c r="D3" s="92"/>
    </row>
    <row r="4" spans="1:4" x14ac:dyDescent="0.25">
      <c r="A4" s="90" t="str">
        <f>'Formato 3'!A4</f>
        <v>Del 01 de Enero al 31 de Diciembre de 2025</v>
      </c>
      <c r="B4" s="91"/>
      <c r="C4" s="91"/>
      <c r="D4" s="92"/>
    </row>
    <row r="5" spans="1:4" x14ac:dyDescent="0.25">
      <c r="A5" s="93" t="s">
        <v>2</v>
      </c>
      <c r="B5" s="94"/>
      <c r="C5" s="94"/>
      <c r="D5" s="95"/>
    </row>
    <row r="6" spans="1:4" ht="15" customHeight="1" x14ac:dyDescent="0.25"/>
    <row r="7" spans="1:4" ht="30" x14ac:dyDescent="0.25">
      <c r="A7" s="12" t="s">
        <v>4</v>
      </c>
      <c r="B7" s="6" t="s">
        <v>188</v>
      </c>
      <c r="C7" s="6" t="s">
        <v>189</v>
      </c>
      <c r="D7" s="6" t="s">
        <v>190</v>
      </c>
    </row>
    <row r="8" spans="1:4" x14ac:dyDescent="0.25">
      <c r="A8" s="3" t="s">
        <v>191</v>
      </c>
      <c r="B8" s="164">
        <f>SUM(B9:B11)</f>
        <v>279139308.19</v>
      </c>
      <c r="C8" s="164">
        <f>SUM(C9:C11)</f>
        <v>329631299.25999999</v>
      </c>
      <c r="D8" s="164">
        <f>SUM(D9:D11)</f>
        <v>329543631.98000002</v>
      </c>
    </row>
    <row r="9" spans="1:4" x14ac:dyDescent="0.25">
      <c r="A9" s="46" t="s">
        <v>192</v>
      </c>
      <c r="B9" s="163">
        <v>202306550.63999999</v>
      </c>
      <c r="C9" s="163">
        <v>246319332.59</v>
      </c>
      <c r="D9" s="163">
        <v>246231665.31</v>
      </c>
    </row>
    <row r="10" spans="1:4" x14ac:dyDescent="0.25">
      <c r="A10" s="46" t="s">
        <v>193</v>
      </c>
      <c r="B10" s="163">
        <v>76832757.549999997</v>
      </c>
      <c r="C10" s="163">
        <v>83311966.670000002</v>
      </c>
      <c r="D10" s="163">
        <v>83311966.670000002</v>
      </c>
    </row>
    <row r="11" spans="1:4" x14ac:dyDescent="0.25">
      <c r="A11" s="46" t="s">
        <v>194</v>
      </c>
      <c r="B11" s="165">
        <f>B44</f>
        <v>0</v>
      </c>
      <c r="C11" s="165">
        <f>C44</f>
        <v>0</v>
      </c>
      <c r="D11" s="165">
        <f>D44</f>
        <v>0</v>
      </c>
    </row>
    <row r="12" spans="1:4" x14ac:dyDescent="0.25">
      <c r="A12" s="36"/>
      <c r="B12" s="157"/>
      <c r="C12" s="157"/>
      <c r="D12" s="157"/>
    </row>
    <row r="13" spans="1:4" x14ac:dyDescent="0.25">
      <c r="A13" s="3" t="s">
        <v>195</v>
      </c>
      <c r="B13" s="164">
        <f>B14+B15</f>
        <v>279139308.19</v>
      </c>
      <c r="C13" s="164">
        <f>C14+C15</f>
        <v>306568825.31999999</v>
      </c>
      <c r="D13" s="164">
        <f>D14+D15</f>
        <v>291564441.43000001</v>
      </c>
    </row>
    <row r="14" spans="1:4" x14ac:dyDescent="0.25">
      <c r="A14" s="46" t="s">
        <v>196</v>
      </c>
      <c r="B14" s="163">
        <v>202306550.63999999</v>
      </c>
      <c r="C14" s="163">
        <v>211526365.65000001</v>
      </c>
      <c r="D14" s="163">
        <v>196524983.84999999</v>
      </c>
    </row>
    <row r="15" spans="1:4" x14ac:dyDescent="0.25">
      <c r="A15" s="46" t="s">
        <v>197</v>
      </c>
      <c r="B15" s="163">
        <v>76832757.549999997</v>
      </c>
      <c r="C15" s="163">
        <v>95042459.670000002</v>
      </c>
      <c r="D15" s="163">
        <v>95039457.579999998</v>
      </c>
    </row>
    <row r="16" spans="1:4" x14ac:dyDescent="0.25">
      <c r="A16" s="36"/>
      <c r="B16" s="157"/>
      <c r="C16" s="157"/>
      <c r="D16" s="157"/>
    </row>
    <row r="17" spans="1:4" x14ac:dyDescent="0.25">
      <c r="A17" s="3" t="s">
        <v>198</v>
      </c>
      <c r="B17" s="166">
        <v>0</v>
      </c>
      <c r="C17" s="164">
        <f>C18+C19</f>
        <v>30270586.310000002</v>
      </c>
      <c r="D17" s="164">
        <f>D18+D19</f>
        <v>28177708.960000001</v>
      </c>
    </row>
    <row r="18" spans="1:4" x14ac:dyDescent="0.25">
      <c r="A18" s="46" t="s">
        <v>199</v>
      </c>
      <c r="B18" s="167">
        <v>0</v>
      </c>
      <c r="C18" s="163">
        <v>26099249.960000001</v>
      </c>
      <c r="D18" s="163">
        <v>24006372.609999999</v>
      </c>
    </row>
    <row r="19" spans="1:4" x14ac:dyDescent="0.25">
      <c r="A19" s="46" t="s">
        <v>200</v>
      </c>
      <c r="B19" s="167">
        <v>0</v>
      </c>
      <c r="C19" s="163">
        <v>4171336.35</v>
      </c>
      <c r="D19" s="163">
        <v>4171336.35</v>
      </c>
    </row>
    <row r="20" spans="1:4" x14ac:dyDescent="0.25">
      <c r="A20" s="36"/>
      <c r="B20" s="157"/>
      <c r="C20" s="157"/>
      <c r="D20" s="157"/>
    </row>
    <row r="21" spans="1:4" x14ac:dyDescent="0.25">
      <c r="A21" s="3" t="s">
        <v>201</v>
      </c>
      <c r="B21" s="164">
        <f>B8-B13+B17</f>
        <v>0</v>
      </c>
      <c r="C21" s="164">
        <f>C8-C13+C17</f>
        <v>53333060.25</v>
      </c>
      <c r="D21" s="164">
        <f>D8-D13+D17</f>
        <v>66156899.510000013</v>
      </c>
    </row>
    <row r="22" spans="1:4" x14ac:dyDescent="0.25">
      <c r="A22" s="3"/>
      <c r="B22" s="157"/>
      <c r="C22" s="157"/>
      <c r="D22" s="157"/>
    </row>
    <row r="23" spans="1:4" x14ac:dyDescent="0.25">
      <c r="A23" s="3" t="s">
        <v>202</v>
      </c>
      <c r="B23" s="164">
        <f>B21-B11</f>
        <v>0</v>
      </c>
      <c r="C23" s="164">
        <f>C21-C11</f>
        <v>53333060.25</v>
      </c>
      <c r="D23" s="164">
        <f>D21-D11</f>
        <v>66156899.510000013</v>
      </c>
    </row>
    <row r="24" spans="1:4" x14ac:dyDescent="0.25">
      <c r="A24" s="3"/>
      <c r="B24" s="168"/>
      <c r="C24" s="168"/>
      <c r="D24" s="168"/>
    </row>
    <row r="25" spans="1:4" x14ac:dyDescent="0.25">
      <c r="A25" s="14" t="s">
        <v>203</v>
      </c>
      <c r="B25" s="164">
        <f>B23-B17</f>
        <v>0</v>
      </c>
      <c r="C25" s="164">
        <f>C23-C17</f>
        <v>23062473.939999998</v>
      </c>
      <c r="D25" s="164">
        <f>D23-D17</f>
        <v>37979190.550000012</v>
      </c>
    </row>
    <row r="26" spans="1:4" x14ac:dyDescent="0.25">
      <c r="A26" s="15"/>
      <c r="B26" s="160"/>
      <c r="C26" s="160"/>
      <c r="D26" s="160"/>
    </row>
    <row r="27" spans="1:4" x14ac:dyDescent="0.25">
      <c r="A27" s="49"/>
    </row>
    <row r="28" spans="1:4" x14ac:dyDescent="0.25">
      <c r="A28" s="12" t="s">
        <v>4</v>
      </c>
      <c r="B28" s="6" t="s">
        <v>204</v>
      </c>
      <c r="C28" s="6" t="s">
        <v>189</v>
      </c>
      <c r="D28" s="6" t="s">
        <v>205</v>
      </c>
    </row>
    <row r="29" spans="1:4" x14ac:dyDescent="0.25">
      <c r="A29" s="3" t="s">
        <v>206</v>
      </c>
      <c r="B29" s="155">
        <f>B30+B31</f>
        <v>0</v>
      </c>
      <c r="C29" s="155">
        <f>C30+C31</f>
        <v>0</v>
      </c>
      <c r="D29" s="155">
        <f>D30+D31</f>
        <v>0</v>
      </c>
    </row>
    <row r="30" spans="1:4" x14ac:dyDescent="0.25">
      <c r="A30" s="46" t="s">
        <v>207</v>
      </c>
      <c r="B30" s="169">
        <v>0</v>
      </c>
      <c r="C30" s="169">
        <v>0</v>
      </c>
      <c r="D30" s="169">
        <v>0</v>
      </c>
    </row>
    <row r="31" spans="1:4" x14ac:dyDescent="0.25">
      <c r="A31" s="46" t="s">
        <v>208</v>
      </c>
      <c r="B31" s="169">
        <v>0</v>
      </c>
      <c r="C31" s="169">
        <v>0</v>
      </c>
      <c r="D31" s="169">
        <v>0</v>
      </c>
    </row>
    <row r="32" spans="1:4" x14ac:dyDescent="0.25">
      <c r="A32" s="35"/>
      <c r="B32" s="159"/>
      <c r="C32" s="159"/>
      <c r="D32" s="159"/>
    </row>
    <row r="33" spans="1:4" ht="14.45" customHeight="1" x14ac:dyDescent="0.25">
      <c r="A33" s="3" t="s">
        <v>209</v>
      </c>
      <c r="B33" s="155">
        <f>B25+B29</f>
        <v>0</v>
      </c>
      <c r="C33" s="155">
        <f>C25+C29</f>
        <v>23062473.939999998</v>
      </c>
      <c r="D33" s="155">
        <f>D25+D29</f>
        <v>37979190.550000012</v>
      </c>
    </row>
    <row r="34" spans="1:4" ht="14.45" customHeight="1" x14ac:dyDescent="0.25">
      <c r="A34" s="43"/>
      <c r="B34" s="44"/>
      <c r="C34" s="44"/>
      <c r="D34" s="44"/>
    </row>
    <row r="35" spans="1:4" ht="14.45" customHeight="1" x14ac:dyDescent="0.25">
      <c r="A35" s="49"/>
    </row>
    <row r="36" spans="1:4" ht="30" x14ac:dyDescent="0.25">
      <c r="A36" s="12" t="s">
        <v>4</v>
      </c>
      <c r="B36" s="6" t="s">
        <v>188</v>
      </c>
      <c r="C36" s="6" t="s">
        <v>189</v>
      </c>
      <c r="D36" s="6" t="s">
        <v>190</v>
      </c>
    </row>
    <row r="37" spans="1:4" ht="14.45" customHeight="1" x14ac:dyDescent="0.25">
      <c r="A37" s="3" t="s">
        <v>210</v>
      </c>
      <c r="B37" s="155">
        <f>B38+B39</f>
        <v>0</v>
      </c>
      <c r="C37" s="155">
        <f>C38+C39</f>
        <v>0</v>
      </c>
      <c r="D37" s="155">
        <f>D38+D39</f>
        <v>0</v>
      </c>
    </row>
    <row r="38" spans="1:4" x14ac:dyDescent="0.25">
      <c r="A38" s="46" t="s">
        <v>211</v>
      </c>
      <c r="B38" s="99">
        <v>0</v>
      </c>
      <c r="C38" s="99">
        <v>0</v>
      </c>
      <c r="D38" s="99">
        <v>0</v>
      </c>
    </row>
    <row r="39" spans="1:4" x14ac:dyDescent="0.25">
      <c r="A39" s="46" t="s">
        <v>212</v>
      </c>
      <c r="B39" s="99">
        <v>0</v>
      </c>
      <c r="C39" s="99">
        <v>0</v>
      </c>
      <c r="D39" s="99">
        <v>0</v>
      </c>
    </row>
    <row r="40" spans="1:4" x14ac:dyDescent="0.25">
      <c r="A40" s="3" t="s">
        <v>213</v>
      </c>
      <c r="B40" s="155">
        <f>B41+B42</f>
        <v>0</v>
      </c>
      <c r="C40" s="155">
        <f>C41+C42</f>
        <v>0</v>
      </c>
      <c r="D40" s="155">
        <f>D41+D42</f>
        <v>0</v>
      </c>
    </row>
    <row r="41" spans="1:4" x14ac:dyDescent="0.25">
      <c r="A41" s="46" t="s">
        <v>214</v>
      </c>
      <c r="B41" s="99">
        <v>0</v>
      </c>
      <c r="C41" s="99">
        <v>0</v>
      </c>
      <c r="D41" s="99">
        <v>0</v>
      </c>
    </row>
    <row r="42" spans="1:4" x14ac:dyDescent="0.25">
      <c r="A42" s="46" t="s">
        <v>215</v>
      </c>
      <c r="B42" s="99">
        <v>0</v>
      </c>
      <c r="C42" s="99">
        <v>0</v>
      </c>
      <c r="D42" s="99">
        <v>0</v>
      </c>
    </row>
    <row r="43" spans="1:4" x14ac:dyDescent="0.25">
      <c r="A43" s="35"/>
      <c r="B43" s="159"/>
      <c r="C43" s="159"/>
      <c r="D43" s="159"/>
    </row>
    <row r="44" spans="1:4" x14ac:dyDescent="0.25">
      <c r="A44" s="3" t="s">
        <v>216</v>
      </c>
      <c r="B44" s="155">
        <f>B37-B40</f>
        <v>0</v>
      </c>
      <c r="C44" s="155">
        <f>C37-C40</f>
        <v>0</v>
      </c>
      <c r="D44" s="155">
        <f>D37-D40</f>
        <v>0</v>
      </c>
    </row>
    <row r="45" spans="1:4" x14ac:dyDescent="0.25">
      <c r="A45" s="16"/>
      <c r="B45" s="170"/>
      <c r="C45" s="170"/>
      <c r="D45" s="170"/>
    </row>
    <row r="47" spans="1:4" ht="30" x14ac:dyDescent="0.25">
      <c r="A47" s="12" t="s">
        <v>4</v>
      </c>
      <c r="B47" s="6" t="s">
        <v>188</v>
      </c>
      <c r="C47" s="6" t="s">
        <v>189</v>
      </c>
      <c r="D47" s="6" t="s">
        <v>190</v>
      </c>
    </row>
    <row r="48" spans="1:4" x14ac:dyDescent="0.25">
      <c r="A48" s="76" t="s">
        <v>217</v>
      </c>
      <c r="B48" s="171">
        <f>B9</f>
        <v>202306550.63999999</v>
      </c>
      <c r="C48" s="171">
        <f>C9</f>
        <v>246319332.59</v>
      </c>
      <c r="D48" s="171">
        <f>D9</f>
        <v>246231665.31</v>
      </c>
    </row>
    <row r="49" spans="1:4" x14ac:dyDescent="0.25">
      <c r="A49" s="17" t="s">
        <v>218</v>
      </c>
      <c r="B49" s="155">
        <f>B50-B51</f>
        <v>0</v>
      </c>
      <c r="C49" s="155">
        <f>C50-C51</f>
        <v>0</v>
      </c>
      <c r="D49" s="155">
        <f>D50-D51</f>
        <v>0</v>
      </c>
    </row>
    <row r="50" spans="1:4" x14ac:dyDescent="0.25">
      <c r="A50" s="77" t="s">
        <v>211</v>
      </c>
      <c r="B50" s="99">
        <v>0</v>
      </c>
      <c r="C50" s="99">
        <v>0</v>
      </c>
      <c r="D50" s="99">
        <v>0</v>
      </c>
    </row>
    <row r="51" spans="1:4" x14ac:dyDescent="0.25">
      <c r="A51" s="77" t="s">
        <v>214</v>
      </c>
      <c r="B51" s="99">
        <v>0</v>
      </c>
      <c r="C51" s="99">
        <v>0</v>
      </c>
      <c r="D51" s="99">
        <v>0</v>
      </c>
    </row>
    <row r="52" spans="1:4" x14ac:dyDescent="0.25">
      <c r="A52" s="35"/>
      <c r="B52" s="159"/>
      <c r="C52" s="159"/>
      <c r="D52" s="159"/>
    </row>
    <row r="53" spans="1:4" x14ac:dyDescent="0.25">
      <c r="A53" s="46" t="s">
        <v>196</v>
      </c>
      <c r="B53" s="99">
        <f>B14</f>
        <v>202306550.63999999</v>
      </c>
      <c r="C53" s="99">
        <f>C14</f>
        <v>211526365.65000001</v>
      </c>
      <c r="D53" s="99">
        <f>D14</f>
        <v>196524983.84999999</v>
      </c>
    </row>
    <row r="54" spans="1:4" x14ac:dyDescent="0.25">
      <c r="A54" s="35"/>
      <c r="B54" s="159"/>
      <c r="C54" s="159"/>
      <c r="D54" s="159"/>
    </row>
    <row r="55" spans="1:4" x14ac:dyDescent="0.25">
      <c r="A55" s="46" t="s">
        <v>199</v>
      </c>
      <c r="B55" s="172">
        <v>0</v>
      </c>
      <c r="C55" s="99">
        <f>C18</f>
        <v>26099249.960000001</v>
      </c>
      <c r="D55" s="99">
        <f>D18</f>
        <v>24006372.609999999</v>
      </c>
    </row>
    <row r="56" spans="1:4" x14ac:dyDescent="0.25">
      <c r="A56" s="35"/>
      <c r="B56" s="159"/>
      <c r="C56" s="159"/>
      <c r="D56" s="159"/>
    </row>
    <row r="57" spans="1:4" x14ac:dyDescent="0.25">
      <c r="A57" s="14" t="s">
        <v>219</v>
      </c>
      <c r="B57" s="155">
        <f>B48+B49-B53+B55</f>
        <v>0</v>
      </c>
      <c r="C57" s="155">
        <f>C48+C49-C53+C55</f>
        <v>60892216.899999999</v>
      </c>
      <c r="D57" s="155">
        <f>D48+D49-D53+D55</f>
        <v>73713054.070000008</v>
      </c>
    </row>
    <row r="58" spans="1:4" x14ac:dyDescent="0.25">
      <c r="A58" s="18"/>
      <c r="B58" s="173"/>
      <c r="C58" s="173"/>
      <c r="D58" s="173"/>
    </row>
    <row r="59" spans="1:4" x14ac:dyDescent="0.25">
      <c r="A59" s="14" t="s">
        <v>220</v>
      </c>
      <c r="B59" s="155">
        <f>B57-B49</f>
        <v>0</v>
      </c>
      <c r="C59" s="155">
        <f>C57-C49</f>
        <v>60892216.899999999</v>
      </c>
      <c r="D59" s="155">
        <f>D57-D49</f>
        <v>73713054.070000008</v>
      </c>
    </row>
    <row r="60" spans="1:4" x14ac:dyDescent="0.25">
      <c r="A60" s="43"/>
      <c r="B60" s="170"/>
      <c r="C60" s="170"/>
      <c r="D60" s="170"/>
    </row>
    <row r="62" spans="1:4" ht="30" x14ac:dyDescent="0.25">
      <c r="A62" s="12" t="s">
        <v>4</v>
      </c>
      <c r="B62" s="6" t="s">
        <v>188</v>
      </c>
      <c r="C62" s="6" t="s">
        <v>189</v>
      </c>
      <c r="D62" s="6" t="s">
        <v>190</v>
      </c>
    </row>
    <row r="63" spans="1:4" x14ac:dyDescent="0.25">
      <c r="A63" s="76" t="s">
        <v>193</v>
      </c>
      <c r="B63" s="174">
        <f>B10</f>
        <v>76832757.549999997</v>
      </c>
      <c r="C63" s="174">
        <f>C10</f>
        <v>83311966.670000002</v>
      </c>
      <c r="D63" s="174">
        <f>D10</f>
        <v>83311966.670000002</v>
      </c>
    </row>
    <row r="64" spans="1:4" ht="30" x14ac:dyDescent="0.25">
      <c r="A64" s="17" t="s">
        <v>221</v>
      </c>
      <c r="B64" s="164">
        <f>B65-B66</f>
        <v>0</v>
      </c>
      <c r="C64" s="164">
        <f>C65-C66</f>
        <v>0</v>
      </c>
      <c r="D64" s="164">
        <f>D65-D66</f>
        <v>0</v>
      </c>
    </row>
    <row r="65" spans="1:4" x14ac:dyDescent="0.25">
      <c r="A65" s="77" t="s">
        <v>212</v>
      </c>
      <c r="B65" s="165">
        <v>0</v>
      </c>
      <c r="C65" s="165">
        <v>0</v>
      </c>
      <c r="D65" s="165">
        <v>0</v>
      </c>
    </row>
    <row r="66" spans="1:4" x14ac:dyDescent="0.25">
      <c r="A66" s="77" t="s">
        <v>215</v>
      </c>
      <c r="B66" s="165">
        <v>0</v>
      </c>
      <c r="C66" s="165">
        <v>0</v>
      </c>
      <c r="D66" s="165">
        <v>0</v>
      </c>
    </row>
    <row r="67" spans="1:4" x14ac:dyDescent="0.25">
      <c r="A67" s="35"/>
      <c r="B67" s="157"/>
      <c r="C67" s="157"/>
      <c r="D67" s="157"/>
    </row>
    <row r="68" spans="1:4" x14ac:dyDescent="0.25">
      <c r="A68" s="46" t="s">
        <v>222</v>
      </c>
      <c r="B68" s="165">
        <f>B15</f>
        <v>76832757.549999997</v>
      </c>
      <c r="C68" s="165">
        <f>C15</f>
        <v>95042459.670000002</v>
      </c>
      <c r="D68" s="165">
        <f>D15</f>
        <v>95039457.579999998</v>
      </c>
    </row>
    <row r="69" spans="1:4" x14ac:dyDescent="0.25">
      <c r="A69" s="35"/>
      <c r="B69" s="157"/>
      <c r="C69" s="157"/>
      <c r="D69" s="157"/>
    </row>
    <row r="70" spans="1:4" x14ac:dyDescent="0.25">
      <c r="A70" s="46" t="s">
        <v>200</v>
      </c>
      <c r="B70" s="167">
        <v>0</v>
      </c>
      <c r="C70" s="165">
        <f>C19</f>
        <v>4171336.35</v>
      </c>
      <c r="D70" s="165">
        <f>D19</f>
        <v>4171336.35</v>
      </c>
    </row>
    <row r="71" spans="1:4" x14ac:dyDescent="0.25">
      <c r="A71" s="35"/>
      <c r="B71" s="157"/>
      <c r="C71" s="157"/>
      <c r="D71" s="157"/>
    </row>
    <row r="72" spans="1:4" x14ac:dyDescent="0.25">
      <c r="A72" s="14" t="s">
        <v>223</v>
      </c>
      <c r="B72" s="164">
        <f>B63+B64-B68+B70</f>
        <v>0</v>
      </c>
      <c r="C72" s="164">
        <f>C63+C64-C68+C70</f>
        <v>-7559156.6500000004</v>
      </c>
      <c r="D72" s="164">
        <f>D63+D64-D68+D70</f>
        <v>-7556154.5599999968</v>
      </c>
    </row>
    <row r="73" spans="1:4" x14ac:dyDescent="0.25">
      <c r="A73" s="35"/>
      <c r="B73" s="157"/>
      <c r="C73" s="157"/>
      <c r="D73" s="157"/>
    </row>
    <row r="74" spans="1:4" x14ac:dyDescent="0.25">
      <c r="A74" s="14" t="s">
        <v>224</v>
      </c>
      <c r="B74" s="164">
        <f>B72-B64</f>
        <v>0</v>
      </c>
      <c r="C74" s="164">
        <f>C72-C64</f>
        <v>-7559156.6500000004</v>
      </c>
      <c r="D74" s="164">
        <f>D72-D64</f>
        <v>-7556154.5599999968</v>
      </c>
    </row>
    <row r="75" spans="1:4" x14ac:dyDescent="0.25">
      <c r="A75" s="43"/>
      <c r="B75" s="160"/>
      <c r="C75" s="160"/>
      <c r="D75" s="160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:D8 B29:D29 B37:D44 B49:D59 B63:D74 B11:D13 B16:D17 B20:D25 B18:B19 B32:D33 B48 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5"/>
  <sheetViews>
    <sheetView showGridLines="0" topLeftCell="C22" zoomScale="75" zoomScaleNormal="75" workbookViewId="0">
      <selection activeCell="F67" sqref="F6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16" t="s">
        <v>225</v>
      </c>
      <c r="B1" s="217"/>
      <c r="C1" s="217"/>
      <c r="D1" s="217"/>
      <c r="E1" s="217"/>
      <c r="F1" s="217"/>
      <c r="G1" s="218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226</v>
      </c>
      <c r="B3" s="91"/>
      <c r="C3" s="91"/>
      <c r="D3" s="91"/>
      <c r="E3" s="91"/>
      <c r="F3" s="91"/>
      <c r="G3" s="92"/>
    </row>
    <row r="4" spans="1:7" x14ac:dyDescent="0.25">
      <c r="A4" s="90" t="str">
        <f>'Formato 3'!A4</f>
        <v>Del 01 de Enero al 31 de Diciembre de 2025</v>
      </c>
      <c r="B4" s="91"/>
      <c r="C4" s="91"/>
      <c r="D4" s="91"/>
      <c r="E4" s="91"/>
      <c r="F4" s="91"/>
      <c r="G4" s="92"/>
    </row>
    <row r="5" spans="1:7" x14ac:dyDescent="0.25">
      <c r="A5" s="93" t="s">
        <v>2</v>
      </c>
      <c r="B5" s="94"/>
      <c r="C5" s="94"/>
      <c r="D5" s="94"/>
      <c r="E5" s="94"/>
      <c r="F5" s="94"/>
      <c r="G5" s="95"/>
    </row>
    <row r="6" spans="1:7" x14ac:dyDescent="0.25">
      <c r="A6" s="232" t="s">
        <v>4</v>
      </c>
      <c r="B6" s="234" t="s">
        <v>227</v>
      </c>
      <c r="C6" s="234"/>
      <c r="D6" s="234"/>
      <c r="E6" s="234"/>
      <c r="F6" s="234"/>
      <c r="G6" s="234" t="s">
        <v>228</v>
      </c>
    </row>
    <row r="7" spans="1:7" ht="30" x14ac:dyDescent="0.25">
      <c r="A7" s="233"/>
      <c r="B7" s="19" t="s">
        <v>229</v>
      </c>
      <c r="C7" s="6" t="s">
        <v>230</v>
      </c>
      <c r="D7" s="19" t="s">
        <v>231</v>
      </c>
      <c r="E7" s="19" t="s">
        <v>189</v>
      </c>
      <c r="F7" s="19" t="s">
        <v>232</v>
      </c>
      <c r="G7" s="234"/>
    </row>
    <row r="8" spans="1:7" x14ac:dyDescent="0.25">
      <c r="A8" s="20" t="s">
        <v>233</v>
      </c>
      <c r="B8" s="74"/>
      <c r="C8" s="74"/>
      <c r="D8" s="74"/>
      <c r="E8" s="74"/>
      <c r="F8" s="74"/>
      <c r="G8" s="74"/>
    </row>
    <row r="9" spans="1:7" x14ac:dyDescent="0.25">
      <c r="A9" s="46" t="s">
        <v>234</v>
      </c>
      <c r="B9" s="169">
        <v>28336268.559999999</v>
      </c>
      <c r="C9" s="169">
        <v>1820000</v>
      </c>
      <c r="D9" s="176">
        <f>B9+C9</f>
        <v>30156268.559999999</v>
      </c>
      <c r="E9" s="169">
        <v>29825349.309999999</v>
      </c>
      <c r="F9" s="169">
        <v>29825349.260000002</v>
      </c>
      <c r="G9" s="99">
        <f>F9-B9</f>
        <v>1489080.700000003</v>
      </c>
    </row>
    <row r="10" spans="1:7" x14ac:dyDescent="0.25">
      <c r="A10" s="46" t="s">
        <v>235</v>
      </c>
      <c r="B10" s="169">
        <v>0</v>
      </c>
      <c r="C10" s="169">
        <v>0</v>
      </c>
      <c r="D10" s="176">
        <f t="shared" ref="D10:D15" si="0">B10+C10</f>
        <v>0</v>
      </c>
      <c r="E10" s="169">
        <v>0</v>
      </c>
      <c r="F10" s="169">
        <v>0</v>
      </c>
      <c r="G10" s="99">
        <f>F10-B10</f>
        <v>0</v>
      </c>
    </row>
    <row r="11" spans="1:7" x14ac:dyDescent="0.25">
      <c r="A11" s="46" t="s">
        <v>236</v>
      </c>
      <c r="B11" s="169">
        <v>710543.93</v>
      </c>
      <c r="C11" s="169">
        <v>750000</v>
      </c>
      <c r="D11" s="176">
        <f t="shared" si="0"/>
        <v>1460543.9300000002</v>
      </c>
      <c r="E11" s="169">
        <v>1554909.73</v>
      </c>
      <c r="F11" s="169">
        <v>1554909.72</v>
      </c>
      <c r="G11" s="99">
        <f t="shared" ref="G11:G15" si="1">F11-B11</f>
        <v>844365.78999999992</v>
      </c>
    </row>
    <row r="12" spans="1:7" x14ac:dyDescent="0.25">
      <c r="A12" s="46" t="s">
        <v>237</v>
      </c>
      <c r="B12" s="169">
        <v>22347567.91</v>
      </c>
      <c r="C12" s="169">
        <v>2420400</v>
      </c>
      <c r="D12" s="176">
        <f t="shared" si="0"/>
        <v>24767967.91</v>
      </c>
      <c r="E12" s="169">
        <v>25764575.68</v>
      </c>
      <c r="F12" s="169">
        <v>25748524.309999999</v>
      </c>
      <c r="G12" s="99">
        <f t="shared" si="1"/>
        <v>3400956.3999999985</v>
      </c>
    </row>
    <row r="13" spans="1:7" x14ac:dyDescent="0.25">
      <c r="A13" s="46" t="s">
        <v>238</v>
      </c>
      <c r="B13" s="169">
        <v>2894751.41</v>
      </c>
      <c r="C13" s="169">
        <v>1199000</v>
      </c>
      <c r="D13" s="176">
        <f t="shared" si="0"/>
        <v>4093751.41</v>
      </c>
      <c r="E13" s="169">
        <v>4137126.28</v>
      </c>
      <c r="F13" s="169">
        <v>4137126.26</v>
      </c>
      <c r="G13" s="99">
        <f t="shared" si="1"/>
        <v>1242374.8499999996</v>
      </c>
    </row>
    <row r="14" spans="1:7" x14ac:dyDescent="0.25">
      <c r="A14" s="46" t="s">
        <v>239</v>
      </c>
      <c r="B14" s="169">
        <v>1781006.19</v>
      </c>
      <c r="C14" s="169">
        <v>1961400</v>
      </c>
      <c r="D14" s="176">
        <f t="shared" si="0"/>
        <v>3742406.19</v>
      </c>
      <c r="E14" s="169">
        <v>3871215.42</v>
      </c>
      <c r="F14" s="169">
        <v>3871214.95</v>
      </c>
      <c r="G14" s="99">
        <f t="shared" si="1"/>
        <v>2090208.7600000002</v>
      </c>
    </row>
    <row r="15" spans="1:7" x14ac:dyDescent="0.25">
      <c r="A15" s="46" t="s">
        <v>240</v>
      </c>
      <c r="B15" s="169">
        <v>0</v>
      </c>
      <c r="C15" s="169">
        <v>0</v>
      </c>
      <c r="D15" s="176">
        <f t="shared" si="0"/>
        <v>0</v>
      </c>
      <c r="E15" s="169">
        <v>0</v>
      </c>
      <c r="F15" s="169">
        <v>0</v>
      </c>
      <c r="G15" s="99">
        <f t="shared" si="1"/>
        <v>0</v>
      </c>
    </row>
    <row r="16" spans="1:7" x14ac:dyDescent="0.25">
      <c r="A16" s="75" t="s">
        <v>241</v>
      </c>
      <c r="B16" s="99">
        <f t="shared" ref="B16:G16" si="2">SUM(B17:B27)</f>
        <v>143544395.42999998</v>
      </c>
      <c r="C16" s="99">
        <f t="shared" si="2"/>
        <v>10667915.49</v>
      </c>
      <c r="D16" s="99">
        <f t="shared" si="2"/>
        <v>154212310.92000002</v>
      </c>
      <c r="E16" s="99">
        <f t="shared" si="2"/>
        <v>157046842.43000001</v>
      </c>
      <c r="F16" s="99">
        <f t="shared" si="2"/>
        <v>157046842.43000001</v>
      </c>
      <c r="G16" s="99">
        <f t="shared" si="2"/>
        <v>13502447.000000002</v>
      </c>
    </row>
    <row r="17" spans="1:7" x14ac:dyDescent="0.25">
      <c r="A17" s="65" t="s">
        <v>242</v>
      </c>
      <c r="B17" s="169">
        <v>83336451.680000007</v>
      </c>
      <c r="C17" s="169">
        <v>4772187.2</v>
      </c>
      <c r="D17" s="176">
        <f t="shared" ref="D17:D27" si="3">B17+C17</f>
        <v>88108638.88000001</v>
      </c>
      <c r="E17" s="169">
        <v>91863037.900000006</v>
      </c>
      <c r="F17" s="169">
        <v>91863037.900000006</v>
      </c>
      <c r="G17" s="99">
        <f>F17-B17</f>
        <v>8526586.2199999988</v>
      </c>
    </row>
    <row r="18" spans="1:7" x14ac:dyDescent="0.25">
      <c r="A18" s="65" t="s">
        <v>243</v>
      </c>
      <c r="B18" s="169">
        <v>37394474.549999997</v>
      </c>
      <c r="C18" s="169">
        <v>3057684.78</v>
      </c>
      <c r="D18" s="176">
        <f t="shared" si="3"/>
        <v>40452159.329999998</v>
      </c>
      <c r="E18" s="169">
        <v>41457939.210000001</v>
      </c>
      <c r="F18" s="169">
        <v>41457939.210000001</v>
      </c>
      <c r="G18" s="99">
        <f t="shared" ref="G18:G27" si="4">F18-B18</f>
        <v>4063464.6600000039</v>
      </c>
    </row>
    <row r="19" spans="1:7" x14ac:dyDescent="0.25">
      <c r="A19" s="65" t="s">
        <v>244</v>
      </c>
      <c r="B19" s="169">
        <v>8446706.0999999996</v>
      </c>
      <c r="C19" s="169">
        <v>-387897.98</v>
      </c>
      <c r="D19" s="176">
        <f t="shared" si="3"/>
        <v>8058808.1199999992</v>
      </c>
      <c r="E19" s="169">
        <v>9052331.8499999996</v>
      </c>
      <c r="F19" s="169">
        <v>9052331.8499999996</v>
      </c>
      <c r="G19" s="99">
        <f t="shared" si="4"/>
        <v>605625.75</v>
      </c>
    </row>
    <row r="20" spans="1:7" x14ac:dyDescent="0.25">
      <c r="A20" s="65" t="s">
        <v>245</v>
      </c>
      <c r="B20" s="176">
        <v>0</v>
      </c>
      <c r="C20" s="176">
        <v>0</v>
      </c>
      <c r="D20" s="176">
        <f t="shared" si="3"/>
        <v>0</v>
      </c>
      <c r="E20" s="176">
        <v>0</v>
      </c>
      <c r="F20" s="176">
        <v>0</v>
      </c>
      <c r="G20" s="99">
        <f t="shared" si="4"/>
        <v>0</v>
      </c>
    </row>
    <row r="21" spans="1:7" x14ac:dyDescent="0.25">
      <c r="A21" s="65" t="s">
        <v>246</v>
      </c>
      <c r="B21" s="176">
        <v>0</v>
      </c>
      <c r="C21" s="176">
        <v>0</v>
      </c>
      <c r="D21" s="176">
        <f t="shared" si="3"/>
        <v>0</v>
      </c>
      <c r="E21" s="176">
        <v>0</v>
      </c>
      <c r="F21" s="176">
        <v>0</v>
      </c>
      <c r="G21" s="99">
        <f t="shared" si="4"/>
        <v>0</v>
      </c>
    </row>
    <row r="22" spans="1:7" x14ac:dyDescent="0.25">
      <c r="A22" s="65" t="s">
        <v>247</v>
      </c>
      <c r="B22" s="169">
        <v>3748548.07</v>
      </c>
      <c r="C22" s="169">
        <v>329261.75</v>
      </c>
      <c r="D22" s="176">
        <f t="shared" si="3"/>
        <v>4077809.82</v>
      </c>
      <c r="E22" s="169">
        <v>3394928.81</v>
      </c>
      <c r="F22" s="169">
        <v>3394928.81</v>
      </c>
      <c r="G22" s="99">
        <f t="shared" si="4"/>
        <v>-353619.25999999978</v>
      </c>
    </row>
    <row r="23" spans="1:7" x14ac:dyDescent="0.25">
      <c r="A23" s="65" t="s">
        <v>248</v>
      </c>
      <c r="B23" s="176">
        <v>0</v>
      </c>
      <c r="C23" s="176">
        <v>0</v>
      </c>
      <c r="D23" s="176">
        <f t="shared" si="3"/>
        <v>0</v>
      </c>
      <c r="E23" s="176">
        <v>0</v>
      </c>
      <c r="F23" s="176">
        <v>0</v>
      </c>
      <c r="G23" s="99">
        <f t="shared" si="4"/>
        <v>0</v>
      </c>
    </row>
    <row r="24" spans="1:7" x14ac:dyDescent="0.25">
      <c r="A24" s="65" t="s">
        <v>249</v>
      </c>
      <c r="B24" s="176">
        <v>0</v>
      </c>
      <c r="C24" s="176">
        <v>0</v>
      </c>
      <c r="D24" s="176">
        <f t="shared" si="3"/>
        <v>0</v>
      </c>
      <c r="E24" s="176">
        <v>0</v>
      </c>
      <c r="F24" s="176">
        <v>0</v>
      </c>
      <c r="G24" s="99">
        <f t="shared" si="4"/>
        <v>0</v>
      </c>
    </row>
    <row r="25" spans="1:7" x14ac:dyDescent="0.25">
      <c r="A25" s="65" t="s">
        <v>250</v>
      </c>
      <c r="B25" s="169">
        <v>2134813.46</v>
      </c>
      <c r="C25" s="169">
        <v>-205083.65</v>
      </c>
      <c r="D25" s="176">
        <f t="shared" si="3"/>
        <v>1929729.81</v>
      </c>
      <c r="E25" s="169">
        <v>1802388.66</v>
      </c>
      <c r="F25" s="169">
        <v>1802388.66</v>
      </c>
      <c r="G25" s="99">
        <f t="shared" si="4"/>
        <v>-332424.80000000005</v>
      </c>
    </row>
    <row r="26" spans="1:7" x14ac:dyDescent="0.25">
      <c r="A26" s="65" t="s">
        <v>251</v>
      </c>
      <c r="B26" s="169">
        <v>8483401.5700000003</v>
      </c>
      <c r="C26" s="169">
        <v>3101763.39</v>
      </c>
      <c r="D26" s="176">
        <f t="shared" si="3"/>
        <v>11585164.960000001</v>
      </c>
      <c r="E26" s="169">
        <v>9476216</v>
      </c>
      <c r="F26" s="169">
        <v>9476216</v>
      </c>
      <c r="G26" s="99">
        <f t="shared" si="4"/>
        <v>992814.4299999997</v>
      </c>
    </row>
    <row r="27" spans="1:7" x14ac:dyDescent="0.25">
      <c r="A27" s="65" t="s">
        <v>252</v>
      </c>
      <c r="B27" s="169">
        <v>0</v>
      </c>
      <c r="C27" s="169">
        <v>0</v>
      </c>
      <c r="D27" s="176">
        <f t="shared" si="3"/>
        <v>0</v>
      </c>
      <c r="E27" s="169">
        <v>0</v>
      </c>
      <c r="F27" s="169">
        <v>0</v>
      </c>
      <c r="G27" s="99">
        <f t="shared" si="4"/>
        <v>0</v>
      </c>
    </row>
    <row r="28" spans="1:7" x14ac:dyDescent="0.25">
      <c r="A28" s="46" t="s">
        <v>253</v>
      </c>
      <c r="B28" s="99">
        <f t="shared" ref="B28:G28" si="5">SUM(B29:B33)</f>
        <v>2319651.8399999999</v>
      </c>
      <c r="C28" s="99">
        <f t="shared" si="5"/>
        <v>80302.87</v>
      </c>
      <c r="D28" s="99">
        <f t="shared" si="5"/>
        <v>2399954.71</v>
      </c>
      <c r="E28" s="99">
        <f t="shared" si="5"/>
        <v>2114649.6399999997</v>
      </c>
      <c r="F28" s="99">
        <f t="shared" si="5"/>
        <v>2114649.6399999997</v>
      </c>
      <c r="G28" s="99">
        <f t="shared" si="5"/>
        <v>-205002.20000000019</v>
      </c>
    </row>
    <row r="29" spans="1:7" x14ac:dyDescent="0.25">
      <c r="A29" s="65" t="s">
        <v>254</v>
      </c>
      <c r="B29" s="169">
        <v>4507.04</v>
      </c>
      <c r="C29" s="169">
        <v>0</v>
      </c>
      <c r="D29" s="176">
        <f t="shared" ref="D29:D33" si="6">B29+C29</f>
        <v>4507.04</v>
      </c>
      <c r="E29" s="169">
        <v>5960.73</v>
      </c>
      <c r="F29" s="169">
        <v>5960.73</v>
      </c>
      <c r="G29" s="99">
        <f>F29-B29</f>
        <v>1453.6899999999996</v>
      </c>
    </row>
    <row r="30" spans="1:7" x14ac:dyDescent="0.25">
      <c r="A30" s="65" t="s">
        <v>255</v>
      </c>
      <c r="B30" s="169">
        <v>204422.08</v>
      </c>
      <c r="C30" s="169">
        <v>23136.36</v>
      </c>
      <c r="D30" s="176">
        <f t="shared" si="6"/>
        <v>227558.44</v>
      </c>
      <c r="E30" s="169">
        <v>229797.48</v>
      </c>
      <c r="F30" s="169">
        <v>229797.48</v>
      </c>
      <c r="G30" s="99">
        <f t="shared" ref="G30:G34" si="7">F30-B30</f>
        <v>25375.400000000023</v>
      </c>
    </row>
    <row r="31" spans="1:7" x14ac:dyDescent="0.25">
      <c r="A31" s="65" t="s">
        <v>256</v>
      </c>
      <c r="B31" s="169">
        <v>1449455.11</v>
      </c>
      <c r="C31" s="169">
        <v>129517.11</v>
      </c>
      <c r="D31" s="176">
        <f t="shared" si="6"/>
        <v>1578972.2200000002</v>
      </c>
      <c r="E31" s="169">
        <v>1372397.38</v>
      </c>
      <c r="F31" s="169">
        <v>1372397.38</v>
      </c>
      <c r="G31" s="99">
        <f t="shared" si="7"/>
        <v>-77057.730000000214</v>
      </c>
    </row>
    <row r="32" spans="1:7" x14ac:dyDescent="0.25">
      <c r="A32" s="65" t="s">
        <v>257</v>
      </c>
      <c r="B32" s="176">
        <v>0</v>
      </c>
      <c r="C32" s="176">
        <v>0</v>
      </c>
      <c r="D32" s="176">
        <f t="shared" si="6"/>
        <v>0</v>
      </c>
      <c r="E32" s="176">
        <v>0</v>
      </c>
      <c r="F32" s="176">
        <v>0</v>
      </c>
      <c r="G32" s="99">
        <f t="shared" si="7"/>
        <v>0</v>
      </c>
    </row>
    <row r="33" spans="1:7" ht="14.45" customHeight="1" x14ac:dyDescent="0.25">
      <c r="A33" s="65" t="s">
        <v>258</v>
      </c>
      <c r="B33" s="169">
        <v>661267.61</v>
      </c>
      <c r="C33" s="169">
        <v>-72350.600000000006</v>
      </c>
      <c r="D33" s="176">
        <f t="shared" si="6"/>
        <v>588917.01</v>
      </c>
      <c r="E33" s="169">
        <v>506494.05</v>
      </c>
      <c r="F33" s="169">
        <v>506494.05</v>
      </c>
      <c r="G33" s="99">
        <f t="shared" si="7"/>
        <v>-154773.56</v>
      </c>
    </row>
    <row r="34" spans="1:7" ht="14.45" customHeight="1" x14ac:dyDescent="0.25">
      <c r="A34" s="46" t="s">
        <v>259</v>
      </c>
      <c r="B34" s="169">
        <v>372365.37</v>
      </c>
      <c r="C34" s="169">
        <v>24634286.510000002</v>
      </c>
      <c r="D34" s="176">
        <f>B34+C34</f>
        <v>25006651.880000003</v>
      </c>
      <c r="E34" s="169">
        <v>22004664.100000001</v>
      </c>
      <c r="F34" s="169">
        <v>21933048.739999998</v>
      </c>
      <c r="G34" s="99">
        <f t="shared" si="7"/>
        <v>21560683.369999997</v>
      </c>
    </row>
    <row r="35" spans="1:7" ht="14.45" customHeight="1" x14ac:dyDescent="0.25">
      <c r="A35" s="46" t="s">
        <v>260</v>
      </c>
      <c r="B35" s="99">
        <f t="shared" ref="B35:G35" si="8">B36</f>
        <v>0</v>
      </c>
      <c r="C35" s="99">
        <f t="shared" si="8"/>
        <v>0</v>
      </c>
      <c r="D35" s="99">
        <f t="shared" si="8"/>
        <v>0</v>
      </c>
      <c r="E35" s="99">
        <f t="shared" si="8"/>
        <v>0</v>
      </c>
      <c r="F35" s="99">
        <f t="shared" si="8"/>
        <v>0</v>
      </c>
      <c r="G35" s="99">
        <f t="shared" si="8"/>
        <v>0</v>
      </c>
    </row>
    <row r="36" spans="1:7" ht="14.45" customHeight="1" x14ac:dyDescent="0.25">
      <c r="A36" s="65" t="s">
        <v>261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f>F36-B36</f>
        <v>0</v>
      </c>
    </row>
    <row r="37" spans="1:7" ht="14.45" customHeight="1" x14ac:dyDescent="0.25">
      <c r="A37" s="46" t="s">
        <v>262</v>
      </c>
      <c r="B37" s="99">
        <f t="shared" ref="B37:G37" si="9">B38+B39</f>
        <v>0</v>
      </c>
      <c r="C37" s="99">
        <f t="shared" si="9"/>
        <v>0</v>
      </c>
      <c r="D37" s="99">
        <f t="shared" si="9"/>
        <v>0</v>
      </c>
      <c r="E37" s="99">
        <f t="shared" si="9"/>
        <v>0</v>
      </c>
      <c r="F37" s="99">
        <f t="shared" si="9"/>
        <v>0</v>
      </c>
      <c r="G37" s="99">
        <f t="shared" si="9"/>
        <v>0</v>
      </c>
    </row>
    <row r="38" spans="1:7" x14ac:dyDescent="0.25">
      <c r="A38" s="65" t="s">
        <v>263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f>F38-B38</f>
        <v>0</v>
      </c>
    </row>
    <row r="39" spans="1:7" x14ac:dyDescent="0.25">
      <c r="A39" s="65" t="s">
        <v>264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f>F39-B39</f>
        <v>0</v>
      </c>
    </row>
    <row r="40" spans="1:7" x14ac:dyDescent="0.25">
      <c r="A40" s="35"/>
      <c r="B40" s="99"/>
      <c r="C40" s="99"/>
      <c r="D40" s="99"/>
      <c r="E40" s="99"/>
      <c r="F40" s="99"/>
      <c r="G40" s="99"/>
    </row>
    <row r="41" spans="1:7" x14ac:dyDescent="0.25">
      <c r="A41" s="3" t="s">
        <v>265</v>
      </c>
      <c r="B41" s="155">
        <f t="shared" ref="B41:G41" si="10">SUM(B9,B10,B11,B12,B13,B14,B15,B16,B28,B34,B35,B37)</f>
        <v>202306550.63999999</v>
      </c>
      <c r="C41" s="155">
        <f t="shared" si="10"/>
        <v>43533304.870000005</v>
      </c>
      <c r="D41" s="155">
        <f t="shared" si="10"/>
        <v>245839855.51000002</v>
      </c>
      <c r="E41" s="155">
        <f t="shared" si="10"/>
        <v>246319332.59</v>
      </c>
      <c r="F41" s="155">
        <f t="shared" si="10"/>
        <v>246231665.31</v>
      </c>
      <c r="G41" s="155">
        <f t="shared" si="10"/>
        <v>43925114.670000002</v>
      </c>
    </row>
    <row r="42" spans="1:7" x14ac:dyDescent="0.25">
      <c r="A42" s="3" t="s">
        <v>266</v>
      </c>
      <c r="B42" s="162"/>
      <c r="C42" s="162"/>
      <c r="D42" s="162"/>
      <c r="E42" s="162"/>
      <c r="F42" s="162"/>
      <c r="G42" s="155">
        <f>IF(G41&gt;0,G41,0)</f>
        <v>43925114.670000002</v>
      </c>
    </row>
    <row r="43" spans="1:7" x14ac:dyDescent="0.25">
      <c r="A43" s="35"/>
      <c r="B43" s="159"/>
      <c r="C43" s="159"/>
      <c r="D43" s="159"/>
      <c r="E43" s="159"/>
      <c r="F43" s="159"/>
      <c r="G43" s="159"/>
    </row>
    <row r="44" spans="1:7" x14ac:dyDescent="0.25">
      <c r="A44" s="3" t="s">
        <v>267</v>
      </c>
      <c r="B44" s="159"/>
      <c r="C44" s="159"/>
      <c r="D44" s="159"/>
      <c r="E44" s="159"/>
      <c r="F44" s="159"/>
      <c r="G44" s="159"/>
    </row>
    <row r="45" spans="1:7" x14ac:dyDescent="0.25">
      <c r="A45" s="46" t="s">
        <v>268</v>
      </c>
      <c r="B45" s="99">
        <f t="shared" ref="B45:G45" si="11">SUM(B46:B53)</f>
        <v>76832757.549999997</v>
      </c>
      <c r="C45" s="99">
        <f t="shared" si="11"/>
        <v>6541671.6600000001</v>
      </c>
      <c r="D45" s="99">
        <f t="shared" si="11"/>
        <v>83374429.210000008</v>
      </c>
      <c r="E45" s="99">
        <f t="shared" si="11"/>
        <v>83311966.670000002</v>
      </c>
      <c r="F45" s="99">
        <f t="shared" si="11"/>
        <v>83311966.670000002</v>
      </c>
      <c r="G45" s="99">
        <f t="shared" si="11"/>
        <v>6479209.120000001</v>
      </c>
    </row>
    <row r="46" spans="1:7" x14ac:dyDescent="0.25">
      <c r="A46" s="67" t="s">
        <v>269</v>
      </c>
      <c r="B46" s="176">
        <v>0</v>
      </c>
      <c r="C46" s="176">
        <v>0</v>
      </c>
      <c r="D46" s="176">
        <f>B46+C46</f>
        <v>0</v>
      </c>
      <c r="E46" s="176">
        <v>0</v>
      </c>
      <c r="F46" s="176">
        <v>0</v>
      </c>
      <c r="G46" s="176">
        <f>F46-B46</f>
        <v>0</v>
      </c>
    </row>
    <row r="47" spans="1:7" x14ac:dyDescent="0.25">
      <c r="A47" s="67" t="s">
        <v>270</v>
      </c>
      <c r="B47" s="176">
        <v>0</v>
      </c>
      <c r="C47" s="176">
        <v>0</v>
      </c>
      <c r="D47" s="176">
        <f t="shared" ref="D47:D53" si="12">B47+C47</f>
        <v>0</v>
      </c>
      <c r="E47" s="176">
        <v>0</v>
      </c>
      <c r="F47" s="176">
        <v>0</v>
      </c>
      <c r="G47" s="176">
        <f t="shared" ref="G47:G48" si="13">F47-B47</f>
        <v>0</v>
      </c>
    </row>
    <row r="48" spans="1:7" x14ac:dyDescent="0.25">
      <c r="A48" s="67" t="s">
        <v>271</v>
      </c>
      <c r="B48" s="169">
        <v>24346178.73</v>
      </c>
      <c r="C48" s="169">
        <v>-1254645.67</v>
      </c>
      <c r="D48" s="176">
        <f t="shared" si="12"/>
        <v>23091533.060000002</v>
      </c>
      <c r="E48" s="169">
        <v>22928128.920000002</v>
      </c>
      <c r="F48" s="169">
        <v>22928128.920000002</v>
      </c>
      <c r="G48" s="176">
        <f t="shared" si="13"/>
        <v>-1418049.8099999987</v>
      </c>
    </row>
    <row r="49" spans="1:7" ht="30" x14ac:dyDescent="0.25">
      <c r="A49" s="67" t="s">
        <v>272</v>
      </c>
      <c r="B49" s="169">
        <v>52486578.82</v>
      </c>
      <c r="C49" s="169">
        <v>7796317.3300000001</v>
      </c>
      <c r="D49" s="176">
        <f t="shared" si="12"/>
        <v>60282896.149999999</v>
      </c>
      <c r="E49" s="169">
        <v>60383837.75</v>
      </c>
      <c r="F49" s="169">
        <v>60383837.75</v>
      </c>
      <c r="G49" s="176">
        <f>F49-B49</f>
        <v>7897258.9299999997</v>
      </c>
    </row>
    <row r="50" spans="1:7" x14ac:dyDescent="0.25">
      <c r="A50" s="67" t="s">
        <v>273</v>
      </c>
      <c r="B50" s="176">
        <v>0</v>
      </c>
      <c r="C50" s="176">
        <v>0</v>
      </c>
      <c r="D50" s="176">
        <f t="shared" si="12"/>
        <v>0</v>
      </c>
      <c r="E50" s="176">
        <v>0</v>
      </c>
      <c r="F50" s="176">
        <v>0</v>
      </c>
      <c r="G50" s="176">
        <f t="shared" ref="G50:G53" si="14">F50-B50</f>
        <v>0</v>
      </c>
    </row>
    <row r="51" spans="1:7" x14ac:dyDescent="0.25">
      <c r="A51" s="67" t="s">
        <v>274</v>
      </c>
      <c r="B51" s="176">
        <v>0</v>
      </c>
      <c r="C51" s="176">
        <v>0</v>
      </c>
      <c r="D51" s="176">
        <f t="shared" si="12"/>
        <v>0</v>
      </c>
      <c r="E51" s="176">
        <v>0</v>
      </c>
      <c r="F51" s="176">
        <v>0</v>
      </c>
      <c r="G51" s="176">
        <f t="shared" si="14"/>
        <v>0</v>
      </c>
    </row>
    <row r="52" spans="1:7" ht="30" x14ac:dyDescent="0.25">
      <c r="A52" s="68" t="s">
        <v>275</v>
      </c>
      <c r="B52" s="176">
        <v>0</v>
      </c>
      <c r="C52" s="176">
        <v>0</v>
      </c>
      <c r="D52" s="176">
        <f t="shared" si="12"/>
        <v>0</v>
      </c>
      <c r="E52" s="176">
        <v>0</v>
      </c>
      <c r="F52" s="176">
        <v>0</v>
      </c>
      <c r="G52" s="176">
        <f t="shared" si="14"/>
        <v>0</v>
      </c>
    </row>
    <row r="53" spans="1:7" x14ac:dyDescent="0.25">
      <c r="A53" s="65" t="s">
        <v>276</v>
      </c>
      <c r="B53" s="169">
        <v>0</v>
      </c>
      <c r="C53" s="169">
        <v>0</v>
      </c>
      <c r="D53" s="176">
        <f t="shared" si="12"/>
        <v>0</v>
      </c>
      <c r="E53" s="169">
        <v>0</v>
      </c>
      <c r="F53" s="169">
        <v>0</v>
      </c>
      <c r="G53" s="176">
        <f t="shared" si="14"/>
        <v>0</v>
      </c>
    </row>
    <row r="54" spans="1:7" x14ac:dyDescent="0.25">
      <c r="A54" s="46" t="s">
        <v>277</v>
      </c>
      <c r="B54" s="99">
        <f t="shared" ref="B54:G54" si="15">SUM(B55:B58)</f>
        <v>0</v>
      </c>
      <c r="C54" s="99">
        <f t="shared" si="15"/>
        <v>0</v>
      </c>
      <c r="D54" s="99">
        <f t="shared" si="15"/>
        <v>0</v>
      </c>
      <c r="E54" s="99">
        <f t="shared" si="15"/>
        <v>0</v>
      </c>
      <c r="F54" s="99">
        <f t="shared" si="15"/>
        <v>0</v>
      </c>
      <c r="G54" s="99">
        <f t="shared" si="15"/>
        <v>0</v>
      </c>
    </row>
    <row r="55" spans="1:7" x14ac:dyDescent="0.25">
      <c r="A55" s="68" t="s">
        <v>278</v>
      </c>
      <c r="B55" s="99">
        <v>0</v>
      </c>
      <c r="C55" s="99">
        <v>0</v>
      </c>
      <c r="D55" s="99">
        <v>0</v>
      </c>
      <c r="E55" s="99">
        <v>0</v>
      </c>
      <c r="F55" s="99">
        <v>0</v>
      </c>
      <c r="G55" s="99">
        <f>F55-B55</f>
        <v>0</v>
      </c>
    </row>
    <row r="56" spans="1:7" x14ac:dyDescent="0.25">
      <c r="A56" s="67" t="s">
        <v>279</v>
      </c>
      <c r="B56" s="99">
        <v>0</v>
      </c>
      <c r="C56" s="99">
        <v>0</v>
      </c>
      <c r="D56" s="99">
        <v>0</v>
      </c>
      <c r="E56" s="99">
        <v>0</v>
      </c>
      <c r="F56" s="99">
        <v>0</v>
      </c>
      <c r="G56" s="99">
        <f t="shared" ref="G56:G58" si="16">F56-B56</f>
        <v>0</v>
      </c>
    </row>
    <row r="57" spans="1:7" x14ac:dyDescent="0.25">
      <c r="A57" s="67" t="s">
        <v>280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f t="shared" si="16"/>
        <v>0</v>
      </c>
    </row>
    <row r="58" spans="1:7" x14ac:dyDescent="0.25">
      <c r="A58" s="68" t="s">
        <v>281</v>
      </c>
      <c r="B58" s="99">
        <v>0</v>
      </c>
      <c r="C58" s="99">
        <v>0</v>
      </c>
      <c r="D58" s="99">
        <v>0</v>
      </c>
      <c r="E58" s="99">
        <v>0</v>
      </c>
      <c r="F58" s="99">
        <v>0</v>
      </c>
      <c r="G58" s="99">
        <f t="shared" si="16"/>
        <v>0</v>
      </c>
    </row>
    <row r="59" spans="1:7" x14ac:dyDescent="0.25">
      <c r="A59" s="46" t="s">
        <v>282</v>
      </c>
      <c r="B59" s="99">
        <f t="shared" ref="B59:G59" si="17">SUM(B60:B61)</f>
        <v>0</v>
      </c>
      <c r="C59" s="99">
        <f t="shared" si="17"/>
        <v>0</v>
      </c>
      <c r="D59" s="99">
        <f t="shared" si="17"/>
        <v>0</v>
      </c>
      <c r="E59" s="99">
        <f t="shared" si="17"/>
        <v>0</v>
      </c>
      <c r="F59" s="99">
        <f t="shared" si="17"/>
        <v>0</v>
      </c>
      <c r="G59" s="99">
        <f t="shared" si="17"/>
        <v>0</v>
      </c>
    </row>
    <row r="60" spans="1:7" x14ac:dyDescent="0.25">
      <c r="A60" s="67" t="s">
        <v>283</v>
      </c>
      <c r="B60" s="99">
        <v>0</v>
      </c>
      <c r="C60" s="99">
        <v>0</v>
      </c>
      <c r="D60" s="99">
        <v>0</v>
      </c>
      <c r="E60" s="99">
        <v>0</v>
      </c>
      <c r="F60" s="99">
        <v>0</v>
      </c>
      <c r="G60" s="99">
        <f>F60-B60</f>
        <v>0</v>
      </c>
    </row>
    <row r="61" spans="1:7" x14ac:dyDescent="0.25">
      <c r="A61" s="67" t="s">
        <v>284</v>
      </c>
      <c r="B61" s="99">
        <v>0</v>
      </c>
      <c r="C61" s="99">
        <v>0</v>
      </c>
      <c r="D61" s="99">
        <v>0</v>
      </c>
      <c r="E61" s="99">
        <v>0</v>
      </c>
      <c r="F61" s="99">
        <v>0</v>
      </c>
      <c r="G61" s="99">
        <f t="shared" ref="G61:G63" si="18">F61-B61</f>
        <v>0</v>
      </c>
    </row>
    <row r="62" spans="1:7" x14ac:dyDescent="0.25">
      <c r="A62" s="46" t="s">
        <v>285</v>
      </c>
      <c r="B62" s="99">
        <v>0</v>
      </c>
      <c r="C62" s="99">
        <v>0</v>
      </c>
      <c r="D62" s="99">
        <v>0</v>
      </c>
      <c r="E62" s="99">
        <v>0</v>
      </c>
      <c r="F62" s="99">
        <v>0</v>
      </c>
      <c r="G62" s="99">
        <f t="shared" si="18"/>
        <v>0</v>
      </c>
    </row>
    <row r="63" spans="1:7" x14ac:dyDescent="0.25">
      <c r="A63" s="46" t="s">
        <v>286</v>
      </c>
      <c r="B63" s="99">
        <v>0</v>
      </c>
      <c r="C63" s="99">
        <v>0</v>
      </c>
      <c r="D63" s="99">
        <v>0</v>
      </c>
      <c r="E63" s="99">
        <v>0</v>
      </c>
      <c r="F63" s="99">
        <v>0</v>
      </c>
      <c r="G63" s="99">
        <f t="shared" si="18"/>
        <v>0</v>
      </c>
    </row>
    <row r="64" spans="1:7" x14ac:dyDescent="0.25">
      <c r="A64" s="35"/>
      <c r="B64" s="159"/>
      <c r="C64" s="159"/>
      <c r="D64" s="159"/>
      <c r="E64" s="159"/>
      <c r="F64" s="159"/>
      <c r="G64" s="159"/>
    </row>
    <row r="65" spans="1:7" x14ac:dyDescent="0.25">
      <c r="A65" s="3" t="s">
        <v>287</v>
      </c>
      <c r="B65" s="155">
        <f t="shared" ref="B65:G65" si="19">B45+B54+B59+B62+B63</f>
        <v>76832757.549999997</v>
      </c>
      <c r="C65" s="155">
        <f t="shared" si="19"/>
        <v>6541671.6600000001</v>
      </c>
      <c r="D65" s="155">
        <f t="shared" si="19"/>
        <v>83374429.210000008</v>
      </c>
      <c r="E65" s="155">
        <f t="shared" si="19"/>
        <v>83311966.670000002</v>
      </c>
      <c r="F65" s="155">
        <f t="shared" si="19"/>
        <v>83311966.670000002</v>
      </c>
      <c r="G65" s="155">
        <f t="shared" si="19"/>
        <v>6479209.120000001</v>
      </c>
    </row>
    <row r="66" spans="1:7" x14ac:dyDescent="0.25">
      <c r="A66" s="35"/>
      <c r="B66" s="159"/>
      <c r="C66" s="159"/>
      <c r="D66" s="159"/>
      <c r="E66" s="159"/>
      <c r="F66" s="159"/>
      <c r="G66" s="159"/>
    </row>
    <row r="67" spans="1:7" x14ac:dyDescent="0.25">
      <c r="A67" s="3" t="s">
        <v>288</v>
      </c>
      <c r="B67" s="155">
        <f t="shared" ref="B67:G67" si="20">B68</f>
        <v>0</v>
      </c>
      <c r="C67" s="155">
        <f t="shared" si="20"/>
        <v>0</v>
      </c>
      <c r="D67" s="155">
        <f t="shared" si="20"/>
        <v>0</v>
      </c>
      <c r="E67" s="155">
        <f t="shared" si="20"/>
        <v>0</v>
      </c>
      <c r="F67" s="155">
        <f t="shared" si="20"/>
        <v>0</v>
      </c>
      <c r="G67" s="155">
        <f t="shared" si="20"/>
        <v>0</v>
      </c>
    </row>
    <row r="68" spans="1:7" x14ac:dyDescent="0.25">
      <c r="A68" s="46" t="s">
        <v>289</v>
      </c>
      <c r="B68" s="99">
        <v>0</v>
      </c>
      <c r="C68" s="99">
        <v>0</v>
      </c>
      <c r="D68" s="99">
        <v>0</v>
      </c>
      <c r="E68" s="99">
        <v>0</v>
      </c>
      <c r="F68" s="99">
        <v>0</v>
      </c>
      <c r="G68" s="99">
        <f>F68-B68</f>
        <v>0</v>
      </c>
    </row>
    <row r="69" spans="1:7" x14ac:dyDescent="0.25">
      <c r="A69" s="35"/>
      <c r="B69" s="159"/>
      <c r="C69" s="159"/>
      <c r="D69" s="159"/>
      <c r="E69" s="159"/>
      <c r="F69" s="159"/>
      <c r="G69" s="159"/>
    </row>
    <row r="70" spans="1:7" x14ac:dyDescent="0.25">
      <c r="A70" s="3" t="s">
        <v>290</v>
      </c>
      <c r="B70" s="155">
        <f t="shared" ref="B70:G70" si="21">B41+B65+B67</f>
        <v>279139308.19</v>
      </c>
      <c r="C70" s="155">
        <f t="shared" si="21"/>
        <v>50074976.530000001</v>
      </c>
      <c r="D70" s="155">
        <f t="shared" si="21"/>
        <v>329214284.72000003</v>
      </c>
      <c r="E70" s="155">
        <f t="shared" si="21"/>
        <v>329631299.25999999</v>
      </c>
      <c r="F70" s="155">
        <f t="shared" si="21"/>
        <v>329543631.98000002</v>
      </c>
      <c r="G70" s="155">
        <f t="shared" si="21"/>
        <v>50404323.790000007</v>
      </c>
    </row>
    <row r="71" spans="1:7" x14ac:dyDescent="0.25">
      <c r="A71" s="35"/>
      <c r="B71" s="159"/>
      <c r="C71" s="159"/>
      <c r="D71" s="159"/>
      <c r="E71" s="159"/>
      <c r="F71" s="159"/>
      <c r="G71" s="159"/>
    </row>
    <row r="72" spans="1:7" x14ac:dyDescent="0.25">
      <c r="A72" s="3" t="s">
        <v>291</v>
      </c>
      <c r="B72" s="159"/>
      <c r="C72" s="159"/>
      <c r="D72" s="159"/>
      <c r="E72" s="159"/>
      <c r="F72" s="159"/>
      <c r="G72" s="159"/>
    </row>
    <row r="73" spans="1:7" ht="30" x14ac:dyDescent="0.25">
      <c r="A73" s="55" t="s">
        <v>292</v>
      </c>
      <c r="B73" s="99">
        <v>0</v>
      </c>
      <c r="C73" s="99">
        <v>0</v>
      </c>
      <c r="D73" s="99">
        <v>0</v>
      </c>
      <c r="E73" s="99">
        <v>0</v>
      </c>
      <c r="F73" s="99">
        <v>0</v>
      </c>
      <c r="G73" s="99">
        <f>F73-B73</f>
        <v>0</v>
      </c>
    </row>
    <row r="74" spans="1:7" ht="30" x14ac:dyDescent="0.25">
      <c r="A74" s="55" t="s">
        <v>293</v>
      </c>
      <c r="B74" s="99">
        <v>0</v>
      </c>
      <c r="C74" s="99">
        <v>0</v>
      </c>
      <c r="D74" s="99">
        <v>0</v>
      </c>
      <c r="E74" s="99">
        <v>0</v>
      </c>
      <c r="F74" s="99">
        <v>0</v>
      </c>
      <c r="G74" s="99">
        <f>F74-B74</f>
        <v>0</v>
      </c>
    </row>
    <row r="75" spans="1:7" x14ac:dyDescent="0.25">
      <c r="A75" s="14" t="s">
        <v>294</v>
      </c>
      <c r="B75" s="155">
        <f t="shared" ref="B75:G75" si="22">B73+B74</f>
        <v>0</v>
      </c>
      <c r="C75" s="155">
        <f t="shared" si="22"/>
        <v>0</v>
      </c>
      <c r="D75" s="155">
        <f t="shared" si="22"/>
        <v>0</v>
      </c>
      <c r="E75" s="155">
        <f t="shared" si="22"/>
        <v>0</v>
      </c>
      <c r="F75" s="155">
        <f t="shared" si="22"/>
        <v>0</v>
      </c>
      <c r="G75" s="155">
        <f t="shared" si="22"/>
        <v>0</v>
      </c>
    </row>
    <row r="76" spans="1:7" x14ac:dyDescent="0.25">
      <c r="A76" s="43"/>
      <c r="B76" s="160"/>
      <c r="C76" s="160"/>
      <c r="D76" s="160"/>
      <c r="E76" s="160"/>
      <c r="F76" s="160"/>
      <c r="G76" s="160"/>
    </row>
    <row r="77" spans="1:7" x14ac:dyDescent="0.25">
      <c r="B77" s="175"/>
      <c r="C77" s="175"/>
      <c r="D77" s="175"/>
      <c r="E77" s="175"/>
      <c r="F77" s="175"/>
      <c r="G77" s="175"/>
    </row>
    <row r="78" spans="1:7" x14ac:dyDescent="0.25">
      <c r="B78" s="175"/>
      <c r="C78" s="175"/>
      <c r="D78" s="175"/>
      <c r="E78" s="175"/>
      <c r="F78" s="175"/>
      <c r="G78" s="175"/>
    </row>
    <row r="79" spans="1:7" x14ac:dyDescent="0.25">
      <c r="B79" s="175"/>
      <c r="C79" s="175"/>
      <c r="D79" s="175"/>
      <c r="E79" s="175"/>
      <c r="F79" s="175"/>
      <c r="G79" s="175"/>
    </row>
    <row r="80" spans="1:7" x14ac:dyDescent="0.25">
      <c r="B80" s="175"/>
      <c r="C80" s="175"/>
      <c r="D80" s="175"/>
      <c r="E80" s="175"/>
      <c r="F80" s="175"/>
      <c r="G80" s="175"/>
    </row>
    <row r="81" spans="2:7" x14ac:dyDescent="0.25">
      <c r="B81" s="175"/>
      <c r="C81" s="175"/>
      <c r="D81" s="175"/>
      <c r="E81" s="175"/>
      <c r="F81" s="175"/>
      <c r="G81" s="175"/>
    </row>
    <row r="82" spans="2:7" x14ac:dyDescent="0.25">
      <c r="B82" s="175"/>
      <c r="C82" s="175"/>
      <c r="D82" s="175"/>
      <c r="E82" s="175"/>
      <c r="F82" s="175"/>
      <c r="G82" s="175"/>
    </row>
    <row r="83" spans="2:7" x14ac:dyDescent="0.25">
      <c r="B83" s="175"/>
      <c r="C83" s="175"/>
      <c r="D83" s="175"/>
      <c r="E83" s="175"/>
      <c r="F83" s="175"/>
      <c r="G83" s="175"/>
    </row>
    <row r="84" spans="2:7" x14ac:dyDescent="0.25">
      <c r="B84" s="175"/>
      <c r="C84" s="175"/>
      <c r="D84" s="175"/>
      <c r="E84" s="175"/>
      <c r="F84" s="175"/>
      <c r="G84" s="175"/>
    </row>
    <row r="85" spans="2:7" x14ac:dyDescent="0.25">
      <c r="B85" s="175"/>
      <c r="C85" s="175"/>
      <c r="D85" s="175"/>
      <c r="E85" s="175"/>
      <c r="F85" s="175"/>
      <c r="G85" s="175"/>
    </row>
    <row r="86" spans="2:7" x14ac:dyDescent="0.25">
      <c r="B86" s="175"/>
      <c r="C86" s="175"/>
      <c r="D86" s="175"/>
      <c r="E86" s="175"/>
      <c r="F86" s="175"/>
      <c r="G86" s="175"/>
    </row>
    <row r="87" spans="2:7" x14ac:dyDescent="0.25">
      <c r="B87" s="175"/>
      <c r="C87" s="175"/>
      <c r="D87" s="175"/>
      <c r="E87" s="175"/>
      <c r="F87" s="175"/>
      <c r="G87" s="175"/>
    </row>
    <row r="88" spans="2:7" x14ac:dyDescent="0.25">
      <c r="B88" s="175"/>
      <c r="C88" s="175"/>
      <c r="D88" s="175"/>
      <c r="E88" s="175"/>
      <c r="F88" s="175"/>
      <c r="G88" s="175"/>
    </row>
    <row r="89" spans="2:7" x14ac:dyDescent="0.25">
      <c r="B89" s="175"/>
      <c r="C89" s="175"/>
      <c r="D89" s="175"/>
      <c r="E89" s="175"/>
      <c r="F89" s="175"/>
      <c r="G89" s="175"/>
    </row>
    <row r="90" spans="2:7" x14ac:dyDescent="0.25">
      <c r="B90" s="175"/>
      <c r="C90" s="175"/>
      <c r="D90" s="175"/>
      <c r="E90" s="175"/>
      <c r="F90" s="175"/>
      <c r="G90" s="175"/>
    </row>
    <row r="91" spans="2:7" x14ac:dyDescent="0.25">
      <c r="B91" s="175"/>
      <c r="C91" s="175"/>
      <c r="D91" s="175"/>
      <c r="E91" s="175"/>
      <c r="F91" s="175"/>
      <c r="G91" s="175"/>
    </row>
    <row r="92" spans="2:7" x14ac:dyDescent="0.25">
      <c r="B92" s="175"/>
      <c r="C92" s="175"/>
      <c r="D92" s="175"/>
      <c r="E92" s="175"/>
      <c r="F92" s="175"/>
      <c r="G92" s="175"/>
    </row>
    <row r="93" spans="2:7" x14ac:dyDescent="0.25">
      <c r="B93" s="175"/>
      <c r="C93" s="175"/>
      <c r="D93" s="175"/>
      <c r="E93" s="175"/>
      <c r="F93" s="175"/>
      <c r="G93" s="175"/>
    </row>
    <row r="94" spans="2:7" x14ac:dyDescent="0.25">
      <c r="B94" s="175"/>
      <c r="C94" s="175"/>
      <c r="D94" s="175"/>
      <c r="E94" s="175"/>
      <c r="F94" s="175"/>
      <c r="G94" s="175"/>
    </row>
    <row r="95" spans="2:7" x14ac:dyDescent="0.25">
      <c r="B95" s="175"/>
      <c r="C95" s="175"/>
      <c r="D95" s="175"/>
      <c r="E95" s="175"/>
      <c r="F95" s="175"/>
      <c r="G95" s="1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45 B54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B1" zoomScale="75" zoomScaleNormal="75" workbookViewId="0">
      <selection activeCell="N25" sqref="N2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7" t="s">
        <v>295</v>
      </c>
      <c r="B1" s="217"/>
      <c r="C1" s="217"/>
      <c r="D1" s="217"/>
      <c r="E1" s="217"/>
      <c r="F1" s="217"/>
      <c r="G1" s="218"/>
    </row>
    <row r="2" spans="1:7" x14ac:dyDescent="0.25">
      <c r="A2" s="102" t="str">
        <f>'Formato 1'!A2</f>
        <v>MUNICIPIO DE URIANGATO GTO.</v>
      </c>
      <c r="B2" s="102"/>
      <c r="C2" s="102"/>
      <c r="D2" s="102"/>
      <c r="E2" s="102"/>
      <c r="F2" s="102"/>
      <c r="G2" s="102"/>
    </row>
    <row r="3" spans="1:7" x14ac:dyDescent="0.25">
      <c r="A3" s="103" t="s">
        <v>296</v>
      </c>
      <c r="B3" s="103"/>
      <c r="C3" s="103"/>
      <c r="D3" s="103"/>
      <c r="E3" s="103"/>
      <c r="F3" s="103"/>
      <c r="G3" s="103"/>
    </row>
    <row r="4" spans="1:7" x14ac:dyDescent="0.25">
      <c r="A4" s="103" t="s">
        <v>297</v>
      </c>
      <c r="B4" s="103"/>
      <c r="C4" s="103"/>
      <c r="D4" s="103"/>
      <c r="E4" s="103"/>
      <c r="F4" s="103"/>
      <c r="G4" s="103"/>
    </row>
    <row r="5" spans="1:7" x14ac:dyDescent="0.25">
      <c r="A5" s="103" t="str">
        <f>'Formato 3'!A4</f>
        <v>Del 01 de Enero al 31 de Diciembre de 2025</v>
      </c>
      <c r="B5" s="103"/>
      <c r="C5" s="103"/>
      <c r="D5" s="103"/>
      <c r="E5" s="103"/>
      <c r="F5" s="103"/>
      <c r="G5" s="103"/>
    </row>
    <row r="6" spans="1:7" x14ac:dyDescent="0.25">
      <c r="A6" s="104" t="s">
        <v>2</v>
      </c>
      <c r="B6" s="104"/>
      <c r="C6" s="104"/>
      <c r="D6" s="104"/>
      <c r="E6" s="104"/>
      <c r="F6" s="104"/>
      <c r="G6" s="104"/>
    </row>
    <row r="7" spans="1:7" x14ac:dyDescent="0.25">
      <c r="A7" s="235" t="s">
        <v>4</v>
      </c>
      <c r="B7" s="235" t="s">
        <v>298</v>
      </c>
      <c r="C7" s="235"/>
      <c r="D7" s="235"/>
      <c r="E7" s="235"/>
      <c r="F7" s="235"/>
      <c r="G7" s="236" t="s">
        <v>299</v>
      </c>
    </row>
    <row r="8" spans="1:7" ht="30" x14ac:dyDescent="0.25">
      <c r="A8" s="235"/>
      <c r="B8" s="6" t="s">
        <v>204</v>
      </c>
      <c r="C8" s="6" t="s">
        <v>300</v>
      </c>
      <c r="D8" s="6" t="s">
        <v>301</v>
      </c>
      <c r="E8" s="6" t="s">
        <v>189</v>
      </c>
      <c r="F8" s="6" t="s">
        <v>302</v>
      </c>
      <c r="G8" s="235"/>
    </row>
    <row r="9" spans="1:7" x14ac:dyDescent="0.25">
      <c r="A9" s="21" t="s">
        <v>303</v>
      </c>
      <c r="B9" s="179">
        <f t="shared" ref="B9:G9" si="0">SUM(B10,B18,B28,B38,B48,B58,B62,B71,B75)</f>
        <v>202306550.63999999</v>
      </c>
      <c r="C9" s="179">
        <f t="shared" si="0"/>
        <v>49498364.040000007</v>
      </c>
      <c r="D9" s="179">
        <f t="shared" si="0"/>
        <v>251804914.67999998</v>
      </c>
      <c r="E9" s="179">
        <f t="shared" si="0"/>
        <v>211526365.65000001</v>
      </c>
      <c r="F9" s="179">
        <f t="shared" si="0"/>
        <v>196524983.84999999</v>
      </c>
      <c r="G9" s="179">
        <f t="shared" si="0"/>
        <v>40278549.030000001</v>
      </c>
    </row>
    <row r="10" spans="1:7" x14ac:dyDescent="0.25">
      <c r="A10" s="69" t="s">
        <v>304</v>
      </c>
      <c r="B10" s="179">
        <f t="shared" ref="B10:G10" si="1">SUM(B11:B17)</f>
        <v>91044878.579999998</v>
      </c>
      <c r="C10" s="179">
        <f t="shared" si="1"/>
        <v>-4497518.4700000007</v>
      </c>
      <c r="D10" s="179">
        <f t="shared" si="1"/>
        <v>86547360.109999999</v>
      </c>
      <c r="E10" s="179">
        <f t="shared" si="1"/>
        <v>77821122.110000014</v>
      </c>
      <c r="F10" s="179">
        <f t="shared" si="1"/>
        <v>77773695.969999999</v>
      </c>
      <c r="G10" s="179">
        <f t="shared" si="1"/>
        <v>8726237.9999999981</v>
      </c>
    </row>
    <row r="11" spans="1:7" x14ac:dyDescent="0.25">
      <c r="A11" s="70" t="s">
        <v>305</v>
      </c>
      <c r="B11" s="180">
        <v>64893251.869999997</v>
      </c>
      <c r="C11" s="180">
        <v>-484928.37</v>
      </c>
      <c r="D11" s="181">
        <f>B11+C11</f>
        <v>64408323.5</v>
      </c>
      <c r="E11" s="180">
        <v>59511765.880000003</v>
      </c>
      <c r="F11" s="180">
        <v>59509639.740000002</v>
      </c>
      <c r="G11" s="132">
        <f>D11-E11</f>
        <v>4896557.6199999973</v>
      </c>
    </row>
    <row r="12" spans="1:7" x14ac:dyDescent="0.25">
      <c r="A12" s="70" t="s">
        <v>306</v>
      </c>
      <c r="B12" s="180">
        <v>608400</v>
      </c>
      <c r="C12" s="180">
        <v>213311.15</v>
      </c>
      <c r="D12" s="181">
        <f t="shared" ref="D12:D17" si="2">B12+C12</f>
        <v>821711.15</v>
      </c>
      <c r="E12" s="180">
        <v>778221.89</v>
      </c>
      <c r="F12" s="180">
        <v>778221.89</v>
      </c>
      <c r="G12" s="132">
        <f t="shared" ref="G12:G17" si="3">D12-E12</f>
        <v>43489.260000000009</v>
      </c>
    </row>
    <row r="13" spans="1:7" x14ac:dyDescent="0.25">
      <c r="A13" s="70" t="s">
        <v>307</v>
      </c>
      <c r="B13" s="180">
        <v>13009146.24</v>
      </c>
      <c r="C13" s="180">
        <v>-1242023.98</v>
      </c>
      <c r="D13" s="181">
        <f t="shared" si="2"/>
        <v>11767122.26</v>
      </c>
      <c r="E13" s="180">
        <v>10035534.66</v>
      </c>
      <c r="F13" s="180">
        <v>10035534.66</v>
      </c>
      <c r="G13" s="132">
        <f t="shared" si="3"/>
        <v>1731587.5999999996</v>
      </c>
    </row>
    <row r="14" spans="1:7" x14ac:dyDescent="0.25">
      <c r="A14" s="70" t="s">
        <v>308</v>
      </c>
      <c r="B14" s="181">
        <v>0</v>
      </c>
      <c r="C14" s="181">
        <v>0</v>
      </c>
      <c r="D14" s="181">
        <f t="shared" si="2"/>
        <v>0</v>
      </c>
      <c r="E14" s="181">
        <v>0</v>
      </c>
      <c r="F14" s="181">
        <v>0</v>
      </c>
      <c r="G14" s="132">
        <f t="shared" si="3"/>
        <v>0</v>
      </c>
    </row>
    <row r="15" spans="1:7" x14ac:dyDescent="0.25">
      <c r="A15" s="70" t="s">
        <v>309</v>
      </c>
      <c r="B15" s="180">
        <v>10934080.470000001</v>
      </c>
      <c r="C15" s="180">
        <v>-1545436.75</v>
      </c>
      <c r="D15" s="181">
        <f t="shared" si="2"/>
        <v>9388643.7200000007</v>
      </c>
      <c r="E15" s="180">
        <v>7495599.6799999997</v>
      </c>
      <c r="F15" s="180">
        <v>7450299.6799999997</v>
      </c>
      <c r="G15" s="132">
        <f t="shared" si="3"/>
        <v>1893044.040000001</v>
      </c>
    </row>
    <row r="16" spans="1:7" x14ac:dyDescent="0.25">
      <c r="A16" s="70" t="s">
        <v>310</v>
      </c>
      <c r="B16" s="180">
        <v>1600000</v>
      </c>
      <c r="C16" s="180">
        <v>-1438440.52</v>
      </c>
      <c r="D16" s="181">
        <f t="shared" si="2"/>
        <v>161559.47999999998</v>
      </c>
      <c r="E16" s="180">
        <v>0</v>
      </c>
      <c r="F16" s="180">
        <v>0</v>
      </c>
      <c r="G16" s="132">
        <f t="shared" si="3"/>
        <v>161559.47999999998</v>
      </c>
    </row>
    <row r="17" spans="1:7" x14ac:dyDescent="0.25">
      <c r="A17" s="70" t="s">
        <v>311</v>
      </c>
      <c r="B17" s="181">
        <v>0</v>
      </c>
      <c r="C17" s="181">
        <v>0</v>
      </c>
      <c r="D17" s="181">
        <f t="shared" si="2"/>
        <v>0</v>
      </c>
      <c r="E17" s="181">
        <v>0</v>
      </c>
      <c r="F17" s="181">
        <v>0</v>
      </c>
      <c r="G17" s="132">
        <f t="shared" si="3"/>
        <v>0</v>
      </c>
    </row>
    <row r="18" spans="1:7" x14ac:dyDescent="0.25">
      <c r="A18" s="69" t="s">
        <v>312</v>
      </c>
      <c r="B18" s="179">
        <f t="shared" ref="B18:G18" si="4">SUM(B19:B27)</f>
        <v>22064639.550000001</v>
      </c>
      <c r="C18" s="179">
        <f t="shared" si="4"/>
        <v>-1887887.3599999996</v>
      </c>
      <c r="D18" s="179">
        <f t="shared" si="4"/>
        <v>20176752.190000001</v>
      </c>
      <c r="E18" s="179">
        <f t="shared" si="4"/>
        <v>16386528.82</v>
      </c>
      <c r="F18" s="179">
        <f t="shared" si="4"/>
        <v>16325390.17</v>
      </c>
      <c r="G18" s="179">
        <f t="shared" si="4"/>
        <v>3790223.37</v>
      </c>
    </row>
    <row r="19" spans="1:7" x14ac:dyDescent="0.25">
      <c r="A19" s="70" t="s">
        <v>313</v>
      </c>
      <c r="B19" s="177">
        <v>1894497.1</v>
      </c>
      <c r="C19" s="177">
        <v>165789.79999999999</v>
      </c>
      <c r="D19" s="178">
        <f t="shared" ref="D19:D27" si="5">B19+C19</f>
        <v>2060286.9000000001</v>
      </c>
      <c r="E19" s="177">
        <v>1338907.42</v>
      </c>
      <c r="F19" s="177">
        <v>1279701.42</v>
      </c>
      <c r="G19" s="132">
        <f>D19-E19</f>
        <v>721379.48000000021</v>
      </c>
    </row>
    <row r="20" spans="1:7" x14ac:dyDescent="0.25">
      <c r="A20" s="70" t="s">
        <v>314</v>
      </c>
      <c r="B20" s="177">
        <v>801641.76</v>
      </c>
      <c r="C20" s="177">
        <v>174380</v>
      </c>
      <c r="D20" s="178">
        <f t="shared" si="5"/>
        <v>976021.76</v>
      </c>
      <c r="E20" s="177">
        <v>649272.42000000004</v>
      </c>
      <c r="F20" s="177">
        <v>647648.42000000004</v>
      </c>
      <c r="G20" s="132">
        <f t="shared" ref="G20:G27" si="6">D20-E20</f>
        <v>326749.33999999997</v>
      </c>
    </row>
    <row r="21" spans="1:7" x14ac:dyDescent="0.25">
      <c r="A21" s="70" t="s">
        <v>315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32">
        <f t="shared" si="6"/>
        <v>0</v>
      </c>
    </row>
    <row r="22" spans="1:7" x14ac:dyDescent="0.25">
      <c r="A22" s="70" t="s">
        <v>316</v>
      </c>
      <c r="B22" s="177">
        <v>6059168.7000000002</v>
      </c>
      <c r="C22" s="177">
        <v>-101311.39</v>
      </c>
      <c r="D22" s="178">
        <f t="shared" si="5"/>
        <v>5957857.3100000005</v>
      </c>
      <c r="E22" s="177">
        <v>4850989.3899999997</v>
      </c>
      <c r="F22" s="177">
        <v>4850680.74</v>
      </c>
      <c r="G22" s="132">
        <f t="shared" si="6"/>
        <v>1106867.9200000009</v>
      </c>
    </row>
    <row r="23" spans="1:7" x14ac:dyDescent="0.25">
      <c r="A23" s="70" t="s">
        <v>317</v>
      </c>
      <c r="B23" s="177">
        <v>3287640.06</v>
      </c>
      <c r="C23" s="177">
        <v>-2670434.75</v>
      </c>
      <c r="D23" s="178">
        <f t="shared" si="5"/>
        <v>617205.31000000006</v>
      </c>
      <c r="E23" s="177">
        <v>557337.72</v>
      </c>
      <c r="F23" s="177">
        <v>557337.72</v>
      </c>
      <c r="G23" s="132">
        <f t="shared" si="6"/>
        <v>59867.590000000084</v>
      </c>
    </row>
    <row r="24" spans="1:7" x14ac:dyDescent="0.25">
      <c r="A24" s="70" t="s">
        <v>318</v>
      </c>
      <c r="B24" s="177">
        <v>5961472.1200000001</v>
      </c>
      <c r="C24" s="177">
        <v>962067.68</v>
      </c>
      <c r="D24" s="178">
        <f t="shared" si="5"/>
        <v>6923539.7999999998</v>
      </c>
      <c r="E24" s="177">
        <v>6279916.0300000003</v>
      </c>
      <c r="F24" s="177">
        <v>6279916.0300000003</v>
      </c>
      <c r="G24" s="132">
        <f t="shared" si="6"/>
        <v>643623.76999999955</v>
      </c>
    </row>
    <row r="25" spans="1:7" x14ac:dyDescent="0.25">
      <c r="A25" s="70" t="s">
        <v>319</v>
      </c>
      <c r="B25" s="177">
        <v>1541200</v>
      </c>
      <c r="C25" s="177">
        <v>-152845</v>
      </c>
      <c r="D25" s="178">
        <f t="shared" si="5"/>
        <v>1388355</v>
      </c>
      <c r="E25" s="177">
        <v>1282787.77</v>
      </c>
      <c r="F25" s="177">
        <v>1282787.77</v>
      </c>
      <c r="G25" s="132">
        <f t="shared" si="6"/>
        <v>105567.22999999998</v>
      </c>
    </row>
    <row r="26" spans="1:7" x14ac:dyDescent="0.25">
      <c r="A26" s="70" t="s">
        <v>320</v>
      </c>
      <c r="B26" s="177">
        <v>120000</v>
      </c>
      <c r="C26" s="177">
        <v>-45000</v>
      </c>
      <c r="D26" s="178">
        <f t="shared" si="5"/>
        <v>75000</v>
      </c>
      <c r="E26" s="177">
        <v>71862</v>
      </c>
      <c r="F26" s="177">
        <v>71862</v>
      </c>
      <c r="G26" s="132">
        <f t="shared" si="6"/>
        <v>3138</v>
      </c>
    </row>
    <row r="27" spans="1:7" x14ac:dyDescent="0.25">
      <c r="A27" s="70" t="s">
        <v>321</v>
      </c>
      <c r="B27" s="177">
        <v>2399019.81</v>
      </c>
      <c r="C27" s="177">
        <v>-220533.7</v>
      </c>
      <c r="D27" s="178">
        <f t="shared" si="5"/>
        <v>2178486.11</v>
      </c>
      <c r="E27" s="177">
        <v>1355456.07</v>
      </c>
      <c r="F27" s="177">
        <v>1355456.07</v>
      </c>
      <c r="G27" s="132">
        <f t="shared" si="6"/>
        <v>823030.0399999998</v>
      </c>
    </row>
    <row r="28" spans="1:7" x14ac:dyDescent="0.25">
      <c r="A28" s="69" t="s">
        <v>322</v>
      </c>
      <c r="B28" s="179">
        <f t="shared" ref="B28:G28" si="7">SUM(B29:B37)</f>
        <v>47199204.720000006</v>
      </c>
      <c r="C28" s="179">
        <f t="shared" si="7"/>
        <v>19929216.100000001</v>
      </c>
      <c r="D28" s="179">
        <f t="shared" si="7"/>
        <v>67128420.820000008</v>
      </c>
      <c r="E28" s="179">
        <f t="shared" si="7"/>
        <v>59532269.060000002</v>
      </c>
      <c r="F28" s="179">
        <f t="shared" si="7"/>
        <v>45980943.669999994</v>
      </c>
      <c r="G28" s="179">
        <f t="shared" si="7"/>
        <v>7596151.7600000035</v>
      </c>
    </row>
    <row r="29" spans="1:7" x14ac:dyDescent="0.25">
      <c r="A29" s="70" t="s">
        <v>323</v>
      </c>
      <c r="B29" s="177">
        <v>12351517.210000001</v>
      </c>
      <c r="C29" s="177">
        <v>2148200</v>
      </c>
      <c r="D29" s="178">
        <f t="shared" ref="D29:D37" si="8">B29+C29</f>
        <v>14499717.210000001</v>
      </c>
      <c r="E29" s="177">
        <v>12589054.59</v>
      </c>
      <c r="F29" s="177">
        <v>11973241.59</v>
      </c>
      <c r="G29" s="132">
        <f>D29-E29</f>
        <v>1910662.620000001</v>
      </c>
    </row>
    <row r="30" spans="1:7" x14ac:dyDescent="0.25">
      <c r="A30" s="70" t="s">
        <v>324</v>
      </c>
      <c r="B30" s="177">
        <v>1196135</v>
      </c>
      <c r="C30" s="177">
        <v>95400</v>
      </c>
      <c r="D30" s="178">
        <f t="shared" si="8"/>
        <v>1291535</v>
      </c>
      <c r="E30" s="177">
        <v>858021.07</v>
      </c>
      <c r="F30" s="177">
        <v>858021.07</v>
      </c>
      <c r="G30" s="132">
        <f t="shared" ref="G30:G37" si="9">D30-E30</f>
        <v>433513.93000000005</v>
      </c>
    </row>
    <row r="31" spans="1:7" x14ac:dyDescent="0.25">
      <c r="A31" s="70" t="s">
        <v>325</v>
      </c>
      <c r="B31" s="177">
        <v>5456901.9900000002</v>
      </c>
      <c r="C31" s="177">
        <v>-2795833.3</v>
      </c>
      <c r="D31" s="178">
        <f t="shared" si="8"/>
        <v>2661068.6900000004</v>
      </c>
      <c r="E31" s="177">
        <v>1398767.32</v>
      </c>
      <c r="F31" s="177">
        <v>1395538.32</v>
      </c>
      <c r="G31" s="132">
        <f t="shared" si="9"/>
        <v>1262301.3700000003</v>
      </c>
    </row>
    <row r="32" spans="1:7" x14ac:dyDescent="0.25">
      <c r="A32" s="70" t="s">
        <v>326</v>
      </c>
      <c r="B32" s="177">
        <v>1842666.7</v>
      </c>
      <c r="C32" s="177">
        <v>260000</v>
      </c>
      <c r="D32" s="178">
        <f t="shared" si="8"/>
        <v>2102666.7000000002</v>
      </c>
      <c r="E32" s="177">
        <v>1992463.13</v>
      </c>
      <c r="F32" s="177">
        <v>1973296.01</v>
      </c>
      <c r="G32" s="132">
        <f t="shared" si="9"/>
        <v>110203.5700000003</v>
      </c>
    </row>
    <row r="33" spans="1:7" ht="14.45" customHeight="1" x14ac:dyDescent="0.25">
      <c r="A33" s="70" t="s">
        <v>327</v>
      </c>
      <c r="B33" s="177">
        <v>4910684.1399999997</v>
      </c>
      <c r="C33" s="177">
        <v>77123.75</v>
      </c>
      <c r="D33" s="178">
        <f t="shared" si="8"/>
        <v>4987807.8899999997</v>
      </c>
      <c r="E33" s="177">
        <v>4006547.15</v>
      </c>
      <c r="F33" s="177">
        <v>3991427.15</v>
      </c>
      <c r="G33" s="132">
        <f t="shared" si="9"/>
        <v>981260.73999999976</v>
      </c>
    </row>
    <row r="34" spans="1:7" ht="14.45" customHeight="1" x14ac:dyDescent="0.25">
      <c r="A34" s="70" t="s">
        <v>328</v>
      </c>
      <c r="B34" s="177">
        <v>1531967.12</v>
      </c>
      <c r="C34" s="177">
        <v>-424000</v>
      </c>
      <c r="D34" s="178">
        <f t="shared" si="8"/>
        <v>1107967.1200000001</v>
      </c>
      <c r="E34" s="177">
        <v>639012.5</v>
      </c>
      <c r="F34" s="177">
        <v>639012.5</v>
      </c>
      <c r="G34" s="132">
        <f t="shared" si="9"/>
        <v>468954.62000000011</v>
      </c>
    </row>
    <row r="35" spans="1:7" ht="14.45" customHeight="1" x14ac:dyDescent="0.25">
      <c r="A35" s="70" t="s">
        <v>329</v>
      </c>
      <c r="B35" s="177">
        <v>1751306.11</v>
      </c>
      <c r="C35" s="177">
        <v>-1187911.54</v>
      </c>
      <c r="D35" s="178">
        <f t="shared" si="8"/>
        <v>563394.57000000007</v>
      </c>
      <c r="E35" s="177">
        <v>126988.28</v>
      </c>
      <c r="F35" s="177">
        <v>113372.27</v>
      </c>
      <c r="G35" s="132">
        <f t="shared" si="9"/>
        <v>436406.29000000004</v>
      </c>
    </row>
    <row r="36" spans="1:7" ht="14.45" customHeight="1" x14ac:dyDescent="0.25">
      <c r="A36" s="70" t="s">
        <v>330</v>
      </c>
      <c r="B36" s="177">
        <v>13728579.16</v>
      </c>
      <c r="C36" s="177">
        <v>19492736.23</v>
      </c>
      <c r="D36" s="178">
        <f t="shared" si="8"/>
        <v>33221315.390000001</v>
      </c>
      <c r="E36" s="177">
        <v>32311137.5</v>
      </c>
      <c r="F36" s="177">
        <v>20026713.140000001</v>
      </c>
      <c r="G36" s="132">
        <f t="shared" si="9"/>
        <v>910177.8900000006</v>
      </c>
    </row>
    <row r="37" spans="1:7" ht="14.45" customHeight="1" x14ac:dyDescent="0.25">
      <c r="A37" s="70" t="s">
        <v>331</v>
      </c>
      <c r="B37" s="177">
        <v>4429447.29</v>
      </c>
      <c r="C37" s="177">
        <v>2263500.96</v>
      </c>
      <c r="D37" s="178">
        <f t="shared" si="8"/>
        <v>6692948.25</v>
      </c>
      <c r="E37" s="177">
        <v>5610277.5199999996</v>
      </c>
      <c r="F37" s="177">
        <v>5010321.62</v>
      </c>
      <c r="G37" s="132">
        <f t="shared" si="9"/>
        <v>1082670.7300000004</v>
      </c>
    </row>
    <row r="38" spans="1:7" x14ac:dyDescent="0.25">
      <c r="A38" s="69" t="s">
        <v>332</v>
      </c>
      <c r="B38" s="179">
        <f t="shared" ref="B38:G38" si="10">SUM(B39:B47)</f>
        <v>38095745.269999996</v>
      </c>
      <c r="C38" s="179">
        <f t="shared" si="10"/>
        <v>8218063.6799999997</v>
      </c>
      <c r="D38" s="179">
        <f t="shared" si="10"/>
        <v>46313808.949999996</v>
      </c>
      <c r="E38" s="179">
        <f t="shared" si="10"/>
        <v>40069295.489999995</v>
      </c>
      <c r="F38" s="179">
        <f t="shared" si="10"/>
        <v>40027491.399999999</v>
      </c>
      <c r="G38" s="179">
        <f t="shared" si="10"/>
        <v>6244513.4599999962</v>
      </c>
    </row>
    <row r="39" spans="1:7" x14ac:dyDescent="0.25">
      <c r="A39" s="70" t="s">
        <v>333</v>
      </c>
      <c r="B39" s="177">
        <v>19054262</v>
      </c>
      <c r="C39" s="177">
        <v>2383314.63</v>
      </c>
      <c r="D39" s="178">
        <f t="shared" ref="D39:D47" si="11">B39+C39</f>
        <v>21437576.629999999</v>
      </c>
      <c r="E39" s="177">
        <v>21437576.190000001</v>
      </c>
      <c r="F39" s="177">
        <v>21437576.190000001</v>
      </c>
      <c r="G39" s="178">
        <f t="shared" ref="G39:G47" si="12">D39-E39</f>
        <v>0.43999999761581421</v>
      </c>
    </row>
    <row r="40" spans="1:7" x14ac:dyDescent="0.25">
      <c r="A40" s="70" t="s">
        <v>334</v>
      </c>
      <c r="B40" s="178">
        <v>0</v>
      </c>
      <c r="C40" s="178">
        <v>0</v>
      </c>
      <c r="D40" s="178">
        <f t="shared" si="11"/>
        <v>0</v>
      </c>
      <c r="E40" s="178">
        <v>0</v>
      </c>
      <c r="F40" s="178">
        <v>0</v>
      </c>
      <c r="G40" s="178">
        <f t="shared" si="12"/>
        <v>0</v>
      </c>
    </row>
    <row r="41" spans="1:7" x14ac:dyDescent="0.25">
      <c r="A41" s="70" t="s">
        <v>335</v>
      </c>
      <c r="B41" s="177">
        <v>1085659.5900000001</v>
      </c>
      <c r="C41" s="177">
        <v>0</v>
      </c>
      <c r="D41" s="178">
        <f t="shared" si="11"/>
        <v>1085659.5900000001</v>
      </c>
      <c r="E41" s="177">
        <v>0</v>
      </c>
      <c r="F41" s="177">
        <v>0</v>
      </c>
      <c r="G41" s="178">
        <f t="shared" si="12"/>
        <v>1085659.5900000001</v>
      </c>
    </row>
    <row r="42" spans="1:7" x14ac:dyDescent="0.25">
      <c r="A42" s="70" t="s">
        <v>336</v>
      </c>
      <c r="B42" s="177">
        <v>12113451.1</v>
      </c>
      <c r="C42" s="177">
        <v>5595304.0300000003</v>
      </c>
      <c r="D42" s="178">
        <f t="shared" si="11"/>
        <v>17708755.129999999</v>
      </c>
      <c r="E42" s="177">
        <v>12671489.5</v>
      </c>
      <c r="F42" s="177">
        <v>12629685.41</v>
      </c>
      <c r="G42" s="178">
        <f t="shared" si="12"/>
        <v>5037265.629999999</v>
      </c>
    </row>
    <row r="43" spans="1:7" x14ac:dyDescent="0.25">
      <c r="A43" s="70" t="s">
        <v>337</v>
      </c>
      <c r="B43" s="177">
        <v>5542372.5800000001</v>
      </c>
      <c r="C43" s="177">
        <v>466445.02</v>
      </c>
      <c r="D43" s="178">
        <f t="shared" si="11"/>
        <v>6008817.5999999996</v>
      </c>
      <c r="E43" s="177">
        <v>5960229.7999999998</v>
      </c>
      <c r="F43" s="177">
        <v>5960229.7999999998</v>
      </c>
      <c r="G43" s="178">
        <f t="shared" si="12"/>
        <v>48587.799999999814</v>
      </c>
    </row>
    <row r="44" spans="1:7" x14ac:dyDescent="0.25">
      <c r="A44" s="70" t="s">
        <v>338</v>
      </c>
      <c r="B44" s="178">
        <v>0</v>
      </c>
      <c r="C44" s="178">
        <v>0</v>
      </c>
      <c r="D44" s="178">
        <f t="shared" si="11"/>
        <v>0</v>
      </c>
      <c r="E44" s="178">
        <v>0</v>
      </c>
      <c r="F44" s="178">
        <v>0</v>
      </c>
      <c r="G44" s="178">
        <f t="shared" si="12"/>
        <v>0</v>
      </c>
    </row>
    <row r="45" spans="1:7" x14ac:dyDescent="0.25">
      <c r="A45" s="70" t="s">
        <v>339</v>
      </c>
      <c r="B45" s="178">
        <v>0</v>
      </c>
      <c r="C45" s="178">
        <v>0</v>
      </c>
      <c r="D45" s="178">
        <f t="shared" si="11"/>
        <v>0</v>
      </c>
      <c r="E45" s="178">
        <v>0</v>
      </c>
      <c r="F45" s="178">
        <v>0</v>
      </c>
      <c r="G45" s="178">
        <f t="shared" si="12"/>
        <v>0</v>
      </c>
    </row>
    <row r="46" spans="1:7" x14ac:dyDescent="0.25">
      <c r="A46" s="70" t="s">
        <v>340</v>
      </c>
      <c r="B46" s="177">
        <v>300000</v>
      </c>
      <c r="C46" s="177">
        <v>-227000</v>
      </c>
      <c r="D46" s="178">
        <f t="shared" si="11"/>
        <v>73000</v>
      </c>
      <c r="E46" s="177">
        <v>0</v>
      </c>
      <c r="F46" s="177">
        <v>0</v>
      </c>
      <c r="G46" s="178">
        <f t="shared" si="12"/>
        <v>73000</v>
      </c>
    </row>
    <row r="47" spans="1:7" x14ac:dyDescent="0.25">
      <c r="A47" s="70" t="s">
        <v>341</v>
      </c>
      <c r="B47" s="178">
        <v>0</v>
      </c>
      <c r="C47" s="178">
        <v>0</v>
      </c>
      <c r="D47" s="178">
        <f t="shared" si="11"/>
        <v>0</v>
      </c>
      <c r="E47" s="178">
        <v>0</v>
      </c>
      <c r="F47" s="178">
        <v>0</v>
      </c>
      <c r="G47" s="178">
        <f t="shared" si="12"/>
        <v>0</v>
      </c>
    </row>
    <row r="48" spans="1:7" x14ac:dyDescent="0.25">
      <c r="A48" s="69" t="s">
        <v>342</v>
      </c>
      <c r="B48" s="179">
        <f t="shared" ref="B48:G48" si="13">SUM(B49:B57)</f>
        <v>2191489.88</v>
      </c>
      <c r="C48" s="179">
        <f t="shared" si="13"/>
        <v>240720</v>
      </c>
      <c r="D48" s="179">
        <f t="shared" si="13"/>
        <v>2432209.88</v>
      </c>
      <c r="E48" s="179">
        <f t="shared" si="13"/>
        <v>991200.48</v>
      </c>
      <c r="F48" s="179">
        <f t="shared" si="13"/>
        <v>991200.48</v>
      </c>
      <c r="G48" s="179">
        <f t="shared" si="13"/>
        <v>1441009.4</v>
      </c>
    </row>
    <row r="49" spans="1:7" x14ac:dyDescent="0.25">
      <c r="A49" s="70" t="s">
        <v>343</v>
      </c>
      <c r="B49" s="177">
        <v>1249489.8799999999</v>
      </c>
      <c r="C49" s="177">
        <v>-339280</v>
      </c>
      <c r="D49" s="178">
        <f t="shared" ref="D49:D57" si="14">B49+C49</f>
        <v>910209.87999999989</v>
      </c>
      <c r="E49" s="177">
        <v>477277.93</v>
      </c>
      <c r="F49" s="177">
        <v>477277.93</v>
      </c>
      <c r="G49" s="178">
        <f t="shared" ref="G49:G57" si="15">D49-E49</f>
        <v>432931.9499999999</v>
      </c>
    </row>
    <row r="50" spans="1:7" x14ac:dyDescent="0.25">
      <c r="A50" s="70" t="s">
        <v>344</v>
      </c>
      <c r="B50" s="177">
        <v>20000</v>
      </c>
      <c r="C50" s="177">
        <v>9000</v>
      </c>
      <c r="D50" s="178">
        <f t="shared" si="14"/>
        <v>29000</v>
      </c>
      <c r="E50" s="177">
        <v>8505</v>
      </c>
      <c r="F50" s="177">
        <v>8505</v>
      </c>
      <c r="G50" s="178">
        <f t="shared" si="15"/>
        <v>20495</v>
      </c>
    </row>
    <row r="51" spans="1:7" x14ac:dyDescent="0.25">
      <c r="A51" s="70" t="s">
        <v>345</v>
      </c>
      <c r="B51" s="177">
        <v>50000</v>
      </c>
      <c r="C51" s="177">
        <v>0</v>
      </c>
      <c r="D51" s="178">
        <f t="shared" si="14"/>
        <v>50000</v>
      </c>
      <c r="E51" s="177">
        <v>49880</v>
      </c>
      <c r="F51" s="177">
        <v>49880</v>
      </c>
      <c r="G51" s="178">
        <f t="shared" si="15"/>
        <v>120</v>
      </c>
    </row>
    <row r="52" spans="1:7" x14ac:dyDescent="0.25">
      <c r="A52" s="70" t="s">
        <v>346</v>
      </c>
      <c r="B52" s="177">
        <v>45000</v>
      </c>
      <c r="C52" s="177">
        <v>0</v>
      </c>
      <c r="D52" s="178">
        <f t="shared" si="14"/>
        <v>45000</v>
      </c>
      <c r="E52" s="177">
        <v>34490</v>
      </c>
      <c r="F52" s="177">
        <v>34490</v>
      </c>
      <c r="G52" s="178">
        <f t="shared" si="15"/>
        <v>10510</v>
      </c>
    </row>
    <row r="53" spans="1:7" x14ac:dyDescent="0.25">
      <c r="A53" s="70" t="s">
        <v>347</v>
      </c>
      <c r="B53" s="178">
        <v>0</v>
      </c>
      <c r="C53" s="178">
        <v>0</v>
      </c>
      <c r="D53" s="178">
        <f t="shared" si="14"/>
        <v>0</v>
      </c>
      <c r="E53" s="178">
        <v>0</v>
      </c>
      <c r="F53" s="178">
        <v>0</v>
      </c>
      <c r="G53" s="178">
        <f t="shared" si="15"/>
        <v>0</v>
      </c>
    </row>
    <row r="54" spans="1:7" x14ac:dyDescent="0.25">
      <c r="A54" s="70" t="s">
        <v>348</v>
      </c>
      <c r="B54" s="177">
        <v>796000</v>
      </c>
      <c r="C54" s="177">
        <v>571000</v>
      </c>
      <c r="D54" s="178">
        <f t="shared" si="14"/>
        <v>1367000</v>
      </c>
      <c r="E54" s="177">
        <v>419098.55</v>
      </c>
      <c r="F54" s="177">
        <v>419098.55</v>
      </c>
      <c r="G54" s="178">
        <f t="shared" si="15"/>
        <v>947901.45</v>
      </c>
    </row>
    <row r="55" spans="1:7" x14ac:dyDescent="0.25">
      <c r="A55" s="70" t="s">
        <v>349</v>
      </c>
      <c r="B55" s="178">
        <v>0</v>
      </c>
      <c r="C55" s="178">
        <v>0</v>
      </c>
      <c r="D55" s="178">
        <f t="shared" si="14"/>
        <v>0</v>
      </c>
      <c r="E55" s="178">
        <v>0</v>
      </c>
      <c r="F55" s="178">
        <v>0</v>
      </c>
      <c r="G55" s="178">
        <f t="shared" si="15"/>
        <v>0</v>
      </c>
    </row>
    <row r="56" spans="1:7" x14ac:dyDescent="0.25">
      <c r="A56" s="70" t="s">
        <v>350</v>
      </c>
      <c r="B56" s="178">
        <v>0</v>
      </c>
      <c r="C56" s="178">
        <v>0</v>
      </c>
      <c r="D56" s="178">
        <f t="shared" si="14"/>
        <v>0</v>
      </c>
      <c r="E56" s="178">
        <v>0</v>
      </c>
      <c r="F56" s="178">
        <v>0</v>
      </c>
      <c r="G56" s="178">
        <f t="shared" si="15"/>
        <v>0</v>
      </c>
    </row>
    <row r="57" spans="1:7" x14ac:dyDescent="0.25">
      <c r="A57" s="70" t="s">
        <v>351</v>
      </c>
      <c r="B57" s="177">
        <v>31000</v>
      </c>
      <c r="C57" s="177">
        <v>0</v>
      </c>
      <c r="D57" s="178">
        <f t="shared" si="14"/>
        <v>31000</v>
      </c>
      <c r="E57" s="177">
        <v>1949</v>
      </c>
      <c r="F57" s="177">
        <v>1949</v>
      </c>
      <c r="G57" s="178">
        <f t="shared" si="15"/>
        <v>29051</v>
      </c>
    </row>
    <row r="58" spans="1:7" x14ac:dyDescent="0.25">
      <c r="A58" s="69" t="s">
        <v>352</v>
      </c>
      <c r="B58" s="179">
        <f t="shared" ref="B58:G58" si="16">SUM(B59:B61)</f>
        <v>1710592.64</v>
      </c>
      <c r="C58" s="179">
        <f t="shared" si="16"/>
        <v>27495770.09</v>
      </c>
      <c r="D58" s="179">
        <f t="shared" si="16"/>
        <v>29206362.73</v>
      </c>
      <c r="E58" s="179">
        <f t="shared" si="16"/>
        <v>16725949.689999999</v>
      </c>
      <c r="F58" s="179">
        <f t="shared" si="16"/>
        <v>15426262.16</v>
      </c>
      <c r="G58" s="179">
        <f t="shared" si="16"/>
        <v>12480413.040000001</v>
      </c>
    </row>
    <row r="59" spans="1:7" x14ac:dyDescent="0.25">
      <c r="A59" s="70" t="s">
        <v>353</v>
      </c>
      <c r="B59" s="177">
        <v>1710592.64</v>
      </c>
      <c r="C59" s="177">
        <v>27495770.09</v>
      </c>
      <c r="D59" s="178">
        <f t="shared" ref="D59:D61" si="17">B59+C59</f>
        <v>29206362.73</v>
      </c>
      <c r="E59" s="177">
        <v>16725949.689999999</v>
      </c>
      <c r="F59" s="177">
        <v>15426262.16</v>
      </c>
      <c r="G59" s="132">
        <f>D59-E59</f>
        <v>12480413.040000001</v>
      </c>
    </row>
    <row r="60" spans="1:7" x14ac:dyDescent="0.25">
      <c r="A60" s="70" t="s">
        <v>354</v>
      </c>
      <c r="B60" s="178">
        <v>0</v>
      </c>
      <c r="C60" s="178">
        <v>0</v>
      </c>
      <c r="D60" s="178">
        <f t="shared" si="17"/>
        <v>0</v>
      </c>
      <c r="E60" s="178">
        <v>0</v>
      </c>
      <c r="F60" s="178">
        <v>0</v>
      </c>
      <c r="G60" s="132">
        <f t="shared" ref="G60:G61" si="18">D60-E60</f>
        <v>0</v>
      </c>
    </row>
    <row r="61" spans="1:7" x14ac:dyDescent="0.25">
      <c r="A61" s="70" t="s">
        <v>355</v>
      </c>
      <c r="B61" s="178">
        <v>0</v>
      </c>
      <c r="C61" s="178">
        <v>0</v>
      </c>
      <c r="D61" s="178">
        <f t="shared" si="17"/>
        <v>0</v>
      </c>
      <c r="E61" s="178">
        <v>0</v>
      </c>
      <c r="F61" s="178">
        <v>0</v>
      </c>
      <c r="G61" s="132">
        <f t="shared" si="18"/>
        <v>0</v>
      </c>
    </row>
    <row r="62" spans="1:7" x14ac:dyDescent="0.25">
      <c r="A62" s="69" t="s">
        <v>356</v>
      </c>
      <c r="B62" s="179">
        <f t="shared" ref="B62:G62" si="19">SUM(B63:B67,B69:B70)</f>
        <v>0</v>
      </c>
      <c r="C62" s="179">
        <f t="shared" si="19"/>
        <v>0</v>
      </c>
      <c r="D62" s="179">
        <f t="shared" si="19"/>
        <v>0</v>
      </c>
      <c r="E62" s="179">
        <f t="shared" si="19"/>
        <v>0</v>
      </c>
      <c r="F62" s="179">
        <f t="shared" si="19"/>
        <v>0</v>
      </c>
      <c r="G62" s="179">
        <f t="shared" si="19"/>
        <v>0</v>
      </c>
    </row>
    <row r="63" spans="1:7" x14ac:dyDescent="0.25">
      <c r="A63" s="70" t="s">
        <v>357</v>
      </c>
      <c r="B63" s="132">
        <v>0</v>
      </c>
      <c r="C63" s="132">
        <v>0</v>
      </c>
      <c r="D63" s="132">
        <v>0</v>
      </c>
      <c r="E63" s="132">
        <v>0</v>
      </c>
      <c r="F63" s="132">
        <v>0</v>
      </c>
      <c r="G63" s="132">
        <f>D63-E63</f>
        <v>0</v>
      </c>
    </row>
    <row r="64" spans="1:7" x14ac:dyDescent="0.25">
      <c r="A64" s="70" t="s">
        <v>358</v>
      </c>
      <c r="B64" s="132">
        <v>0</v>
      </c>
      <c r="C64" s="132">
        <v>0</v>
      </c>
      <c r="D64" s="132">
        <v>0</v>
      </c>
      <c r="E64" s="132">
        <v>0</v>
      </c>
      <c r="F64" s="132">
        <v>0</v>
      </c>
      <c r="G64" s="132">
        <f t="shared" ref="G64:G70" si="20">D64-E64</f>
        <v>0</v>
      </c>
    </row>
    <row r="65" spans="1:7" x14ac:dyDescent="0.25">
      <c r="A65" s="70" t="s">
        <v>359</v>
      </c>
      <c r="B65" s="132">
        <v>0</v>
      </c>
      <c r="C65" s="132">
        <v>0</v>
      </c>
      <c r="D65" s="132">
        <v>0</v>
      </c>
      <c r="E65" s="132">
        <v>0</v>
      </c>
      <c r="F65" s="132">
        <v>0</v>
      </c>
      <c r="G65" s="132">
        <f t="shared" si="20"/>
        <v>0</v>
      </c>
    </row>
    <row r="66" spans="1:7" x14ac:dyDescent="0.25">
      <c r="A66" s="70" t="s">
        <v>360</v>
      </c>
      <c r="B66" s="132">
        <v>0</v>
      </c>
      <c r="C66" s="132">
        <v>0</v>
      </c>
      <c r="D66" s="132">
        <v>0</v>
      </c>
      <c r="E66" s="132">
        <v>0</v>
      </c>
      <c r="F66" s="132">
        <v>0</v>
      </c>
      <c r="G66" s="132">
        <f t="shared" si="20"/>
        <v>0</v>
      </c>
    </row>
    <row r="67" spans="1:7" x14ac:dyDescent="0.25">
      <c r="A67" s="70" t="s">
        <v>361</v>
      </c>
      <c r="B67" s="132">
        <v>0</v>
      </c>
      <c r="C67" s="132">
        <v>0</v>
      </c>
      <c r="D67" s="132">
        <v>0</v>
      </c>
      <c r="E67" s="132">
        <v>0</v>
      </c>
      <c r="F67" s="132">
        <v>0</v>
      </c>
      <c r="G67" s="132">
        <f t="shared" si="20"/>
        <v>0</v>
      </c>
    </row>
    <row r="68" spans="1:7" x14ac:dyDescent="0.25">
      <c r="A68" s="70" t="s">
        <v>362</v>
      </c>
      <c r="B68" s="132">
        <v>0</v>
      </c>
      <c r="C68" s="132">
        <v>0</v>
      </c>
      <c r="D68" s="132">
        <v>0</v>
      </c>
      <c r="E68" s="132">
        <v>0</v>
      </c>
      <c r="F68" s="132">
        <v>0</v>
      </c>
      <c r="G68" s="132">
        <f t="shared" si="20"/>
        <v>0</v>
      </c>
    </row>
    <row r="69" spans="1:7" x14ac:dyDescent="0.25">
      <c r="A69" s="70" t="s">
        <v>363</v>
      </c>
      <c r="B69" s="132">
        <v>0</v>
      </c>
      <c r="C69" s="132">
        <v>0</v>
      </c>
      <c r="D69" s="132">
        <v>0</v>
      </c>
      <c r="E69" s="132">
        <v>0</v>
      </c>
      <c r="F69" s="132">
        <v>0</v>
      </c>
      <c r="G69" s="132">
        <f t="shared" si="20"/>
        <v>0</v>
      </c>
    </row>
    <row r="70" spans="1:7" x14ac:dyDescent="0.25">
      <c r="A70" s="70" t="s">
        <v>364</v>
      </c>
      <c r="B70" s="132">
        <v>0</v>
      </c>
      <c r="C70" s="132">
        <v>0</v>
      </c>
      <c r="D70" s="132">
        <v>0</v>
      </c>
      <c r="E70" s="132">
        <v>0</v>
      </c>
      <c r="F70" s="132">
        <v>0</v>
      </c>
      <c r="G70" s="132">
        <f t="shared" si="20"/>
        <v>0</v>
      </c>
    </row>
    <row r="71" spans="1:7" x14ac:dyDescent="0.25">
      <c r="A71" s="69" t="s">
        <v>365</v>
      </c>
      <c r="B71" s="179">
        <f t="shared" ref="B71:G71" si="21">SUM(B72:B74)</f>
        <v>0</v>
      </c>
      <c r="C71" s="179">
        <f t="shared" si="21"/>
        <v>0</v>
      </c>
      <c r="D71" s="179">
        <f t="shared" si="21"/>
        <v>0</v>
      </c>
      <c r="E71" s="179">
        <f t="shared" si="21"/>
        <v>0</v>
      </c>
      <c r="F71" s="179">
        <f t="shared" si="21"/>
        <v>0</v>
      </c>
      <c r="G71" s="179">
        <f t="shared" si="21"/>
        <v>0</v>
      </c>
    </row>
    <row r="72" spans="1:7" x14ac:dyDescent="0.25">
      <c r="A72" s="70" t="s">
        <v>366</v>
      </c>
      <c r="B72" s="132">
        <v>0</v>
      </c>
      <c r="C72" s="132">
        <v>0</v>
      </c>
      <c r="D72" s="132">
        <v>0</v>
      </c>
      <c r="E72" s="132">
        <v>0</v>
      </c>
      <c r="F72" s="132">
        <v>0</v>
      </c>
      <c r="G72" s="132">
        <f>D72-E72</f>
        <v>0</v>
      </c>
    </row>
    <row r="73" spans="1:7" x14ac:dyDescent="0.25">
      <c r="A73" s="70" t="s">
        <v>367</v>
      </c>
      <c r="B73" s="132">
        <v>0</v>
      </c>
      <c r="C73" s="132">
        <v>0</v>
      </c>
      <c r="D73" s="132">
        <v>0</v>
      </c>
      <c r="E73" s="132">
        <v>0</v>
      </c>
      <c r="F73" s="132">
        <v>0</v>
      </c>
      <c r="G73" s="132">
        <f t="shared" ref="G73:G74" si="22">D73-E73</f>
        <v>0</v>
      </c>
    </row>
    <row r="74" spans="1:7" x14ac:dyDescent="0.25">
      <c r="A74" s="70" t="s">
        <v>368</v>
      </c>
      <c r="B74" s="132">
        <v>0</v>
      </c>
      <c r="C74" s="132">
        <v>0</v>
      </c>
      <c r="D74" s="132">
        <v>0</v>
      </c>
      <c r="E74" s="132">
        <v>0</v>
      </c>
      <c r="F74" s="132">
        <v>0</v>
      </c>
      <c r="G74" s="132">
        <f t="shared" si="22"/>
        <v>0</v>
      </c>
    </row>
    <row r="75" spans="1:7" x14ac:dyDescent="0.25">
      <c r="A75" s="69" t="s">
        <v>369</v>
      </c>
      <c r="B75" s="179">
        <f t="shared" ref="B75:G75" si="23">SUM(B76:B82)</f>
        <v>0</v>
      </c>
      <c r="C75" s="179">
        <f t="shared" si="23"/>
        <v>0</v>
      </c>
      <c r="D75" s="179">
        <f t="shared" si="23"/>
        <v>0</v>
      </c>
      <c r="E75" s="179">
        <f t="shared" si="23"/>
        <v>0</v>
      </c>
      <c r="F75" s="179">
        <f t="shared" si="23"/>
        <v>0</v>
      </c>
      <c r="G75" s="179">
        <f t="shared" si="23"/>
        <v>0</v>
      </c>
    </row>
    <row r="76" spans="1:7" x14ac:dyDescent="0.25">
      <c r="A76" s="70" t="s">
        <v>370</v>
      </c>
      <c r="B76" s="132">
        <v>0</v>
      </c>
      <c r="C76" s="132">
        <v>0</v>
      </c>
      <c r="D76" s="132">
        <v>0</v>
      </c>
      <c r="E76" s="132">
        <v>0</v>
      </c>
      <c r="F76" s="132">
        <v>0</v>
      </c>
      <c r="G76" s="132">
        <f>D76-E76</f>
        <v>0</v>
      </c>
    </row>
    <row r="77" spans="1:7" x14ac:dyDescent="0.25">
      <c r="A77" s="70" t="s">
        <v>371</v>
      </c>
      <c r="B77" s="132">
        <v>0</v>
      </c>
      <c r="C77" s="132">
        <v>0</v>
      </c>
      <c r="D77" s="132">
        <v>0</v>
      </c>
      <c r="E77" s="132">
        <v>0</v>
      </c>
      <c r="F77" s="132">
        <v>0</v>
      </c>
      <c r="G77" s="132">
        <f t="shared" ref="G77:G82" si="24">D77-E77</f>
        <v>0</v>
      </c>
    </row>
    <row r="78" spans="1:7" x14ac:dyDescent="0.25">
      <c r="A78" s="70" t="s">
        <v>372</v>
      </c>
      <c r="B78" s="132">
        <v>0</v>
      </c>
      <c r="C78" s="132">
        <v>0</v>
      </c>
      <c r="D78" s="132">
        <v>0</v>
      </c>
      <c r="E78" s="132">
        <v>0</v>
      </c>
      <c r="F78" s="132">
        <v>0</v>
      </c>
      <c r="G78" s="132">
        <f t="shared" si="24"/>
        <v>0</v>
      </c>
    </row>
    <row r="79" spans="1:7" x14ac:dyDescent="0.25">
      <c r="A79" s="70" t="s">
        <v>373</v>
      </c>
      <c r="B79" s="132">
        <v>0</v>
      </c>
      <c r="C79" s="132">
        <v>0</v>
      </c>
      <c r="D79" s="132">
        <v>0</v>
      </c>
      <c r="E79" s="132">
        <v>0</v>
      </c>
      <c r="F79" s="132">
        <v>0</v>
      </c>
      <c r="G79" s="132">
        <f t="shared" si="24"/>
        <v>0</v>
      </c>
    </row>
    <row r="80" spans="1:7" x14ac:dyDescent="0.25">
      <c r="A80" s="70" t="s">
        <v>374</v>
      </c>
      <c r="B80" s="132">
        <v>0</v>
      </c>
      <c r="C80" s="132">
        <v>0</v>
      </c>
      <c r="D80" s="132">
        <v>0</v>
      </c>
      <c r="E80" s="132">
        <v>0</v>
      </c>
      <c r="F80" s="132">
        <v>0</v>
      </c>
      <c r="G80" s="132">
        <f t="shared" si="24"/>
        <v>0</v>
      </c>
    </row>
    <row r="81" spans="1:7" x14ac:dyDescent="0.25">
      <c r="A81" s="70" t="s">
        <v>375</v>
      </c>
      <c r="B81" s="132">
        <v>0</v>
      </c>
      <c r="C81" s="132">
        <v>0</v>
      </c>
      <c r="D81" s="132">
        <v>0</v>
      </c>
      <c r="E81" s="132">
        <v>0</v>
      </c>
      <c r="F81" s="132">
        <v>0</v>
      </c>
      <c r="G81" s="132">
        <f t="shared" si="24"/>
        <v>0</v>
      </c>
    </row>
    <row r="82" spans="1:7" x14ac:dyDescent="0.25">
      <c r="A82" s="70" t="s">
        <v>376</v>
      </c>
      <c r="B82" s="132">
        <v>0</v>
      </c>
      <c r="C82" s="132">
        <v>0</v>
      </c>
      <c r="D82" s="132">
        <v>0</v>
      </c>
      <c r="E82" s="132">
        <v>0</v>
      </c>
      <c r="F82" s="132">
        <v>0</v>
      </c>
      <c r="G82" s="132">
        <f t="shared" si="24"/>
        <v>0</v>
      </c>
    </row>
    <row r="83" spans="1:7" x14ac:dyDescent="0.25">
      <c r="A83" s="71"/>
      <c r="B83" s="132"/>
      <c r="C83" s="132"/>
      <c r="D83" s="132"/>
      <c r="E83" s="132"/>
      <c r="F83" s="132"/>
      <c r="G83" s="132"/>
    </row>
    <row r="84" spans="1:7" x14ac:dyDescent="0.25">
      <c r="A84" s="22" t="s">
        <v>377</v>
      </c>
      <c r="B84" s="179">
        <f t="shared" ref="B84:G84" si="25">SUM(B85,B93,B103,B113,B123,B133,B137,B146,B150)</f>
        <v>76832757.550000012</v>
      </c>
      <c r="C84" s="179">
        <f t="shared" si="25"/>
        <v>35709587.370000005</v>
      </c>
      <c r="D84" s="179">
        <f t="shared" si="25"/>
        <v>112542344.92</v>
      </c>
      <c r="E84" s="179">
        <f t="shared" si="25"/>
        <v>95042459.670000017</v>
      </c>
      <c r="F84" s="179">
        <f t="shared" si="25"/>
        <v>95039457.580000013</v>
      </c>
      <c r="G84" s="179">
        <f t="shared" si="25"/>
        <v>17499885.250000004</v>
      </c>
    </row>
    <row r="85" spans="1:7" x14ac:dyDescent="0.25">
      <c r="A85" s="69" t="s">
        <v>304</v>
      </c>
      <c r="B85" s="179">
        <f t="shared" ref="B85:G85" si="26">SUM(B86:B92)</f>
        <v>46886418.390000008</v>
      </c>
      <c r="C85" s="179">
        <f t="shared" si="26"/>
        <v>-6155388.919999999</v>
      </c>
      <c r="D85" s="179">
        <f t="shared" si="26"/>
        <v>40731029.469999999</v>
      </c>
      <c r="E85" s="179">
        <f t="shared" si="26"/>
        <v>40476196.840000004</v>
      </c>
      <c r="F85" s="179">
        <f t="shared" si="26"/>
        <v>40473194.75</v>
      </c>
      <c r="G85" s="179">
        <f t="shared" si="26"/>
        <v>254832.63000000129</v>
      </c>
    </row>
    <row r="86" spans="1:7" x14ac:dyDescent="0.25">
      <c r="A86" s="70" t="s">
        <v>305</v>
      </c>
      <c r="B86" s="177">
        <v>37357912.640000001</v>
      </c>
      <c r="C86" s="177">
        <v>-4924627.72</v>
      </c>
      <c r="D86" s="178">
        <f t="shared" ref="D86:D92" si="27">B86+C86</f>
        <v>32433284.920000002</v>
      </c>
      <c r="E86" s="177">
        <v>32429784.140000001</v>
      </c>
      <c r="F86" s="177">
        <v>32426782.050000001</v>
      </c>
      <c r="G86" s="132">
        <f>D86-E86</f>
        <v>3500.7800000011921</v>
      </c>
    </row>
    <row r="87" spans="1:7" x14ac:dyDescent="0.25">
      <c r="A87" s="70" t="s">
        <v>306</v>
      </c>
      <c r="B87" s="178">
        <v>0</v>
      </c>
      <c r="C87" s="178">
        <v>0</v>
      </c>
      <c r="D87" s="178">
        <f t="shared" si="27"/>
        <v>0</v>
      </c>
      <c r="E87" s="178">
        <v>0</v>
      </c>
      <c r="F87" s="178">
        <v>0</v>
      </c>
      <c r="G87" s="132">
        <f t="shared" ref="G87:G92" si="28">D87-E87</f>
        <v>0</v>
      </c>
    </row>
    <row r="88" spans="1:7" x14ac:dyDescent="0.25">
      <c r="A88" s="70" t="s">
        <v>307</v>
      </c>
      <c r="B88" s="177">
        <v>5419872.7300000004</v>
      </c>
      <c r="C88" s="177">
        <v>-585230.48</v>
      </c>
      <c r="D88" s="178">
        <f t="shared" si="27"/>
        <v>4834642.25</v>
      </c>
      <c r="E88" s="177">
        <v>4583590.3499999996</v>
      </c>
      <c r="F88" s="177">
        <v>4583590.3499999996</v>
      </c>
      <c r="G88" s="132">
        <f t="shared" si="28"/>
        <v>251051.90000000037</v>
      </c>
    </row>
    <row r="89" spans="1:7" x14ac:dyDescent="0.25">
      <c r="A89" s="70" t="s">
        <v>308</v>
      </c>
      <c r="B89" s="177">
        <v>640000</v>
      </c>
      <c r="C89" s="177">
        <v>0</v>
      </c>
      <c r="D89" s="178">
        <f t="shared" si="27"/>
        <v>640000</v>
      </c>
      <c r="E89" s="177">
        <v>640000</v>
      </c>
      <c r="F89" s="177">
        <v>640000</v>
      </c>
      <c r="G89" s="132">
        <f t="shared" si="28"/>
        <v>0</v>
      </c>
    </row>
    <row r="90" spans="1:7" x14ac:dyDescent="0.25">
      <c r="A90" s="70" t="s">
        <v>309</v>
      </c>
      <c r="B90" s="177">
        <v>3468633.02</v>
      </c>
      <c r="C90" s="177">
        <v>-645530.72</v>
      </c>
      <c r="D90" s="178">
        <f t="shared" si="27"/>
        <v>2823102.3</v>
      </c>
      <c r="E90" s="177">
        <v>2822822.35</v>
      </c>
      <c r="F90" s="177">
        <v>2822822.35</v>
      </c>
      <c r="G90" s="132">
        <f t="shared" si="28"/>
        <v>279.9499999997206</v>
      </c>
    </row>
    <row r="91" spans="1:7" x14ac:dyDescent="0.25">
      <c r="A91" s="70" t="s">
        <v>310</v>
      </c>
      <c r="B91" s="178">
        <v>0</v>
      </c>
      <c r="C91" s="178">
        <v>0</v>
      </c>
      <c r="D91" s="178">
        <f t="shared" si="27"/>
        <v>0</v>
      </c>
      <c r="E91" s="178">
        <v>0</v>
      </c>
      <c r="F91" s="178">
        <v>0</v>
      </c>
      <c r="G91" s="132">
        <f t="shared" si="28"/>
        <v>0</v>
      </c>
    </row>
    <row r="92" spans="1:7" x14ac:dyDescent="0.25">
      <c r="A92" s="70" t="s">
        <v>311</v>
      </c>
      <c r="B92" s="178">
        <v>0</v>
      </c>
      <c r="C92" s="178">
        <v>0</v>
      </c>
      <c r="D92" s="178">
        <f t="shared" si="27"/>
        <v>0</v>
      </c>
      <c r="E92" s="178">
        <v>0</v>
      </c>
      <c r="F92" s="178">
        <v>0</v>
      </c>
      <c r="G92" s="132">
        <f t="shared" si="28"/>
        <v>0</v>
      </c>
    </row>
    <row r="93" spans="1:7" x14ac:dyDescent="0.25">
      <c r="A93" s="69" t="s">
        <v>312</v>
      </c>
      <c r="B93" s="179">
        <f t="shared" ref="B93:G93" si="29">SUM(B94:B102)</f>
        <v>3327775.87</v>
      </c>
      <c r="C93" s="179">
        <f t="shared" si="29"/>
        <v>5824815.79</v>
      </c>
      <c r="D93" s="179">
        <f t="shared" si="29"/>
        <v>9152591.6600000001</v>
      </c>
      <c r="E93" s="179">
        <f t="shared" si="29"/>
        <v>7592520.8599999994</v>
      </c>
      <c r="F93" s="179">
        <f t="shared" si="29"/>
        <v>7592520.8599999994</v>
      </c>
      <c r="G93" s="179">
        <f t="shared" si="29"/>
        <v>1560070.8</v>
      </c>
    </row>
    <row r="94" spans="1:7" x14ac:dyDescent="0.25">
      <c r="A94" s="70" t="s">
        <v>313</v>
      </c>
      <c r="B94" s="178">
        <v>0</v>
      </c>
      <c r="C94" s="178">
        <v>0</v>
      </c>
      <c r="D94" s="178">
        <f t="shared" ref="D94:D102" si="30">B94+C94</f>
        <v>0</v>
      </c>
      <c r="E94" s="178">
        <v>0</v>
      </c>
      <c r="F94" s="178">
        <v>0</v>
      </c>
      <c r="G94" s="178">
        <f t="shared" ref="G94:G102" si="31">D94-E94</f>
        <v>0</v>
      </c>
    </row>
    <row r="95" spans="1:7" x14ac:dyDescent="0.25">
      <c r="A95" s="70" t="s">
        <v>314</v>
      </c>
      <c r="B95" s="178">
        <v>0</v>
      </c>
      <c r="C95" s="178">
        <v>0</v>
      </c>
      <c r="D95" s="178">
        <f t="shared" si="30"/>
        <v>0</v>
      </c>
      <c r="E95" s="178">
        <v>0</v>
      </c>
      <c r="F95" s="178">
        <v>0</v>
      </c>
      <c r="G95" s="178">
        <f t="shared" si="31"/>
        <v>0</v>
      </c>
    </row>
    <row r="96" spans="1:7" x14ac:dyDescent="0.25">
      <c r="A96" s="70" t="s">
        <v>315</v>
      </c>
      <c r="B96" s="178">
        <v>0</v>
      </c>
      <c r="C96" s="178">
        <v>0</v>
      </c>
      <c r="D96" s="178">
        <f t="shared" si="30"/>
        <v>0</v>
      </c>
      <c r="E96" s="178">
        <v>0</v>
      </c>
      <c r="F96" s="178">
        <v>0</v>
      </c>
      <c r="G96" s="178">
        <f t="shared" si="31"/>
        <v>0</v>
      </c>
    </row>
    <row r="97" spans="1:7" x14ac:dyDescent="0.25">
      <c r="A97" s="70" t="s">
        <v>316</v>
      </c>
      <c r="B97" s="177">
        <v>0</v>
      </c>
      <c r="C97" s="177">
        <v>1560000</v>
      </c>
      <c r="D97" s="178">
        <f t="shared" si="30"/>
        <v>1560000</v>
      </c>
      <c r="E97" s="177">
        <v>0</v>
      </c>
      <c r="F97" s="177">
        <v>0</v>
      </c>
      <c r="G97" s="178">
        <f t="shared" si="31"/>
        <v>1560000</v>
      </c>
    </row>
    <row r="98" spans="1:7" x14ac:dyDescent="0.25">
      <c r="A98" s="72" t="s">
        <v>317</v>
      </c>
      <c r="B98" s="178">
        <v>0</v>
      </c>
      <c r="C98" s="178">
        <v>0</v>
      </c>
      <c r="D98" s="178">
        <f t="shared" si="30"/>
        <v>0</v>
      </c>
      <c r="E98" s="178">
        <v>0</v>
      </c>
      <c r="F98" s="178">
        <v>0</v>
      </c>
      <c r="G98" s="178">
        <f t="shared" si="31"/>
        <v>0</v>
      </c>
    </row>
    <row r="99" spans="1:7" x14ac:dyDescent="0.25">
      <c r="A99" s="70" t="s">
        <v>318</v>
      </c>
      <c r="B99" s="177">
        <v>3087479.43</v>
      </c>
      <c r="C99" s="177">
        <v>2072759.95</v>
      </c>
      <c r="D99" s="178">
        <f t="shared" si="30"/>
        <v>5160239.38</v>
      </c>
      <c r="E99" s="177">
        <v>5160239.38</v>
      </c>
      <c r="F99" s="177">
        <v>5160239.38</v>
      </c>
      <c r="G99" s="178">
        <f t="shared" si="31"/>
        <v>0</v>
      </c>
    </row>
    <row r="100" spans="1:7" x14ac:dyDescent="0.25">
      <c r="A100" s="70" t="s">
        <v>319</v>
      </c>
      <c r="B100" s="177">
        <v>0</v>
      </c>
      <c r="C100" s="177">
        <v>890159.76</v>
      </c>
      <c r="D100" s="178">
        <f t="shared" si="30"/>
        <v>890159.76</v>
      </c>
      <c r="E100" s="177">
        <v>890159.76</v>
      </c>
      <c r="F100" s="177">
        <v>890159.76</v>
      </c>
      <c r="G100" s="178">
        <f t="shared" si="31"/>
        <v>0</v>
      </c>
    </row>
    <row r="101" spans="1:7" x14ac:dyDescent="0.25">
      <c r="A101" s="70" t="s">
        <v>320</v>
      </c>
      <c r="B101" s="177">
        <v>30000</v>
      </c>
      <c r="C101" s="177">
        <v>695000</v>
      </c>
      <c r="D101" s="178">
        <f t="shared" si="30"/>
        <v>725000</v>
      </c>
      <c r="E101" s="177">
        <v>725000</v>
      </c>
      <c r="F101" s="177">
        <v>725000</v>
      </c>
      <c r="G101" s="178">
        <f t="shared" si="31"/>
        <v>0</v>
      </c>
    </row>
    <row r="102" spans="1:7" x14ac:dyDescent="0.25">
      <c r="A102" s="70" t="s">
        <v>321</v>
      </c>
      <c r="B102" s="177">
        <v>210296.44</v>
      </c>
      <c r="C102" s="177">
        <v>606896.07999999996</v>
      </c>
      <c r="D102" s="178">
        <f t="shared" si="30"/>
        <v>817192.52</v>
      </c>
      <c r="E102" s="177">
        <v>817121.72</v>
      </c>
      <c r="F102" s="177">
        <v>817121.72</v>
      </c>
      <c r="G102" s="178">
        <f t="shared" si="31"/>
        <v>70.800000000046566</v>
      </c>
    </row>
    <row r="103" spans="1:7" x14ac:dyDescent="0.25">
      <c r="A103" s="69" t="s">
        <v>322</v>
      </c>
      <c r="B103" s="179">
        <f t="shared" ref="B103:G103" si="32">SUM(B104:B112)</f>
        <v>1905000</v>
      </c>
      <c r="C103" s="179">
        <f t="shared" si="32"/>
        <v>6222222.7000000002</v>
      </c>
      <c r="D103" s="179">
        <f t="shared" si="32"/>
        <v>8127222.7000000002</v>
      </c>
      <c r="E103" s="179">
        <f t="shared" si="32"/>
        <v>8111860.8399999999</v>
      </c>
      <c r="F103" s="179">
        <f t="shared" si="32"/>
        <v>8111860.8399999999</v>
      </c>
      <c r="G103" s="179">
        <f t="shared" si="32"/>
        <v>15361.859999999986</v>
      </c>
    </row>
    <row r="104" spans="1:7" x14ac:dyDescent="0.25">
      <c r="A104" s="70" t="s">
        <v>323</v>
      </c>
      <c r="B104" s="177">
        <v>1500000</v>
      </c>
      <c r="C104" s="177">
        <v>633716.68000000005</v>
      </c>
      <c r="D104" s="178">
        <f t="shared" ref="D104:D112" si="33">B104+C104</f>
        <v>2133716.6800000002</v>
      </c>
      <c r="E104" s="177">
        <v>2133716.6800000002</v>
      </c>
      <c r="F104" s="177">
        <v>2133716.6800000002</v>
      </c>
      <c r="G104" s="132">
        <f>D104-E104</f>
        <v>0</v>
      </c>
    </row>
    <row r="105" spans="1:7" x14ac:dyDescent="0.25">
      <c r="A105" s="70" t="s">
        <v>324</v>
      </c>
      <c r="B105" s="178">
        <v>0</v>
      </c>
      <c r="C105" s="178">
        <v>0</v>
      </c>
      <c r="D105" s="178">
        <f t="shared" si="33"/>
        <v>0</v>
      </c>
      <c r="E105" s="178">
        <v>0</v>
      </c>
      <c r="F105" s="178">
        <v>0</v>
      </c>
      <c r="G105" s="132">
        <f t="shared" ref="G105:G112" si="34">D105-E105</f>
        <v>0</v>
      </c>
    </row>
    <row r="106" spans="1:7" x14ac:dyDescent="0.25">
      <c r="A106" s="70" t="s">
        <v>325</v>
      </c>
      <c r="B106" s="177">
        <v>0</v>
      </c>
      <c r="C106" s="177">
        <v>87400</v>
      </c>
      <c r="D106" s="178">
        <f t="shared" si="33"/>
        <v>87400</v>
      </c>
      <c r="E106" s="177">
        <v>87400</v>
      </c>
      <c r="F106" s="177">
        <v>87400</v>
      </c>
      <c r="G106" s="132">
        <f t="shared" si="34"/>
        <v>0</v>
      </c>
    </row>
    <row r="107" spans="1:7" x14ac:dyDescent="0.25">
      <c r="A107" s="70" t="s">
        <v>326</v>
      </c>
      <c r="B107" s="178">
        <v>0</v>
      </c>
      <c r="C107" s="178">
        <v>0</v>
      </c>
      <c r="D107" s="178">
        <f t="shared" si="33"/>
        <v>0</v>
      </c>
      <c r="E107" s="178">
        <v>0</v>
      </c>
      <c r="F107" s="178">
        <v>0</v>
      </c>
      <c r="G107" s="132">
        <f t="shared" si="34"/>
        <v>0</v>
      </c>
    </row>
    <row r="108" spans="1:7" x14ac:dyDescent="0.25">
      <c r="A108" s="70" t="s">
        <v>327</v>
      </c>
      <c r="B108" s="177">
        <v>405000</v>
      </c>
      <c r="C108" s="177">
        <v>241106.02</v>
      </c>
      <c r="D108" s="178">
        <f t="shared" si="33"/>
        <v>646106.02</v>
      </c>
      <c r="E108" s="177">
        <v>645847.62</v>
      </c>
      <c r="F108" s="177">
        <v>645847.62</v>
      </c>
      <c r="G108" s="132">
        <f t="shared" si="34"/>
        <v>258.40000000002328</v>
      </c>
    </row>
    <row r="109" spans="1:7" x14ac:dyDescent="0.25">
      <c r="A109" s="70" t="s">
        <v>328</v>
      </c>
      <c r="B109" s="178">
        <v>0</v>
      </c>
      <c r="C109" s="178">
        <v>0</v>
      </c>
      <c r="D109" s="178">
        <f t="shared" si="33"/>
        <v>0</v>
      </c>
      <c r="E109" s="178">
        <v>0</v>
      </c>
      <c r="F109" s="178">
        <v>0</v>
      </c>
      <c r="G109" s="132">
        <f t="shared" si="34"/>
        <v>0</v>
      </c>
    </row>
    <row r="110" spans="1:7" x14ac:dyDescent="0.25">
      <c r="A110" s="70" t="s">
        <v>329</v>
      </c>
      <c r="B110" s="178">
        <v>0</v>
      </c>
      <c r="C110" s="178">
        <v>0</v>
      </c>
      <c r="D110" s="178">
        <f t="shared" si="33"/>
        <v>0</v>
      </c>
      <c r="E110" s="178">
        <v>0</v>
      </c>
      <c r="F110" s="178">
        <v>0</v>
      </c>
      <c r="G110" s="132">
        <f t="shared" si="34"/>
        <v>0</v>
      </c>
    </row>
    <row r="111" spans="1:7" x14ac:dyDescent="0.25">
      <c r="A111" s="70" t="s">
        <v>330</v>
      </c>
      <c r="B111" s="177">
        <v>0</v>
      </c>
      <c r="C111" s="177">
        <v>5260000</v>
      </c>
      <c r="D111" s="178">
        <f t="shared" si="33"/>
        <v>5260000</v>
      </c>
      <c r="E111" s="177">
        <v>5244896.54</v>
      </c>
      <c r="F111" s="177">
        <v>5244896.54</v>
      </c>
      <c r="G111" s="132">
        <f t="shared" si="34"/>
        <v>15103.459999999963</v>
      </c>
    </row>
    <row r="112" spans="1:7" x14ac:dyDescent="0.25">
      <c r="A112" s="70" t="s">
        <v>331</v>
      </c>
      <c r="B112" s="178">
        <v>0</v>
      </c>
      <c r="C112" s="178">
        <v>0</v>
      </c>
      <c r="D112" s="178">
        <f t="shared" si="33"/>
        <v>0</v>
      </c>
      <c r="E112" s="178">
        <v>0</v>
      </c>
      <c r="F112" s="178">
        <v>0</v>
      </c>
      <c r="G112" s="132">
        <f t="shared" si="34"/>
        <v>0</v>
      </c>
    </row>
    <row r="113" spans="1:7" x14ac:dyDescent="0.25">
      <c r="A113" s="69" t="s">
        <v>332</v>
      </c>
      <c r="B113" s="179">
        <f t="shared" ref="B113:G113" si="35">SUM(B114:B122)</f>
        <v>0</v>
      </c>
      <c r="C113" s="179">
        <f t="shared" si="35"/>
        <v>2474916</v>
      </c>
      <c r="D113" s="179">
        <f t="shared" si="35"/>
        <v>2474916</v>
      </c>
      <c r="E113" s="179">
        <f t="shared" si="35"/>
        <v>1317065.56</v>
      </c>
      <c r="F113" s="179">
        <f t="shared" si="35"/>
        <v>1317065.56</v>
      </c>
      <c r="G113" s="179">
        <f t="shared" si="35"/>
        <v>1157850.44</v>
      </c>
    </row>
    <row r="114" spans="1:7" x14ac:dyDescent="0.25">
      <c r="A114" s="70" t="s">
        <v>333</v>
      </c>
      <c r="B114" s="178">
        <v>0</v>
      </c>
      <c r="C114" s="178">
        <v>0</v>
      </c>
      <c r="D114" s="178">
        <f t="shared" ref="D114:D122" si="36">B114+C114</f>
        <v>0</v>
      </c>
      <c r="E114" s="178">
        <v>0</v>
      </c>
      <c r="F114" s="178">
        <v>0</v>
      </c>
      <c r="G114" s="132">
        <f>D114-E114</f>
        <v>0</v>
      </c>
    </row>
    <row r="115" spans="1:7" x14ac:dyDescent="0.25">
      <c r="A115" s="70" t="s">
        <v>334</v>
      </c>
      <c r="B115" s="178">
        <v>0</v>
      </c>
      <c r="C115" s="178">
        <v>0</v>
      </c>
      <c r="D115" s="178">
        <f t="shared" si="36"/>
        <v>0</v>
      </c>
      <c r="E115" s="178">
        <v>0</v>
      </c>
      <c r="F115" s="178">
        <v>0</v>
      </c>
      <c r="G115" s="132">
        <f t="shared" ref="G115:G122" si="37">D115-E115</f>
        <v>0</v>
      </c>
    </row>
    <row r="116" spans="1:7" x14ac:dyDescent="0.25">
      <c r="A116" s="70" t="s">
        <v>335</v>
      </c>
      <c r="B116" s="178">
        <v>0</v>
      </c>
      <c r="C116" s="178">
        <v>0</v>
      </c>
      <c r="D116" s="178">
        <f t="shared" si="36"/>
        <v>0</v>
      </c>
      <c r="E116" s="178">
        <v>0</v>
      </c>
      <c r="F116" s="178">
        <v>0</v>
      </c>
      <c r="G116" s="132">
        <f t="shared" si="37"/>
        <v>0</v>
      </c>
    </row>
    <row r="117" spans="1:7" x14ac:dyDescent="0.25">
      <c r="A117" s="70" t="s">
        <v>336</v>
      </c>
      <c r="B117" s="177">
        <v>0</v>
      </c>
      <c r="C117" s="177">
        <v>2474916</v>
      </c>
      <c r="D117" s="178">
        <f t="shared" si="36"/>
        <v>2474916</v>
      </c>
      <c r="E117" s="177">
        <v>1317065.56</v>
      </c>
      <c r="F117" s="177">
        <v>1317065.56</v>
      </c>
      <c r="G117" s="132">
        <f t="shared" si="37"/>
        <v>1157850.44</v>
      </c>
    </row>
    <row r="118" spans="1:7" x14ac:dyDescent="0.25">
      <c r="A118" s="70" t="s">
        <v>337</v>
      </c>
      <c r="B118" s="178">
        <v>0</v>
      </c>
      <c r="C118" s="178">
        <v>0</v>
      </c>
      <c r="D118" s="178">
        <f t="shared" si="36"/>
        <v>0</v>
      </c>
      <c r="E118" s="178">
        <v>0</v>
      </c>
      <c r="F118" s="178">
        <v>0</v>
      </c>
      <c r="G118" s="132">
        <f t="shared" si="37"/>
        <v>0</v>
      </c>
    </row>
    <row r="119" spans="1:7" x14ac:dyDescent="0.25">
      <c r="A119" s="70" t="s">
        <v>338</v>
      </c>
      <c r="B119" s="178">
        <v>0</v>
      </c>
      <c r="C119" s="178">
        <v>0</v>
      </c>
      <c r="D119" s="178">
        <f t="shared" si="36"/>
        <v>0</v>
      </c>
      <c r="E119" s="178">
        <v>0</v>
      </c>
      <c r="F119" s="178">
        <v>0</v>
      </c>
      <c r="G119" s="132">
        <f t="shared" si="37"/>
        <v>0</v>
      </c>
    </row>
    <row r="120" spans="1:7" x14ac:dyDescent="0.25">
      <c r="A120" s="70" t="s">
        <v>339</v>
      </c>
      <c r="B120" s="178">
        <v>0</v>
      </c>
      <c r="C120" s="178">
        <v>0</v>
      </c>
      <c r="D120" s="178">
        <f t="shared" si="36"/>
        <v>0</v>
      </c>
      <c r="E120" s="178">
        <v>0</v>
      </c>
      <c r="F120" s="178">
        <v>0</v>
      </c>
      <c r="G120" s="132">
        <f t="shared" si="37"/>
        <v>0</v>
      </c>
    </row>
    <row r="121" spans="1:7" x14ac:dyDescent="0.25">
      <c r="A121" s="70" t="s">
        <v>340</v>
      </c>
      <c r="B121" s="178">
        <v>0</v>
      </c>
      <c r="C121" s="178">
        <v>0</v>
      </c>
      <c r="D121" s="178">
        <f t="shared" si="36"/>
        <v>0</v>
      </c>
      <c r="E121" s="178">
        <v>0</v>
      </c>
      <c r="F121" s="178">
        <v>0</v>
      </c>
      <c r="G121" s="132">
        <f t="shared" si="37"/>
        <v>0</v>
      </c>
    </row>
    <row r="122" spans="1:7" x14ac:dyDescent="0.25">
      <c r="A122" s="70" t="s">
        <v>341</v>
      </c>
      <c r="B122" s="178">
        <v>0</v>
      </c>
      <c r="C122" s="178">
        <v>0</v>
      </c>
      <c r="D122" s="178">
        <f t="shared" si="36"/>
        <v>0</v>
      </c>
      <c r="E122" s="178">
        <v>0</v>
      </c>
      <c r="F122" s="178">
        <v>0</v>
      </c>
      <c r="G122" s="132">
        <f t="shared" si="37"/>
        <v>0</v>
      </c>
    </row>
    <row r="123" spans="1:7" x14ac:dyDescent="0.25">
      <c r="A123" s="69" t="s">
        <v>342</v>
      </c>
      <c r="B123" s="179">
        <f t="shared" ref="B123:G123" si="38">SUM(B124:B132)</f>
        <v>0</v>
      </c>
      <c r="C123" s="179">
        <f t="shared" si="38"/>
        <v>8901106.9199999999</v>
      </c>
      <c r="D123" s="179">
        <f t="shared" si="38"/>
        <v>8901106.9199999999</v>
      </c>
      <c r="E123" s="179">
        <f t="shared" si="38"/>
        <v>8901106.9199999999</v>
      </c>
      <c r="F123" s="179">
        <f t="shared" si="38"/>
        <v>8901106.9199999999</v>
      </c>
      <c r="G123" s="179">
        <f t="shared" si="38"/>
        <v>0</v>
      </c>
    </row>
    <row r="124" spans="1:7" x14ac:dyDescent="0.25">
      <c r="A124" s="70" t="s">
        <v>343</v>
      </c>
      <c r="B124" s="177">
        <v>0</v>
      </c>
      <c r="C124" s="177">
        <v>377065</v>
      </c>
      <c r="D124" s="178">
        <f t="shared" ref="D124:D132" si="39">B124+C124</f>
        <v>377065</v>
      </c>
      <c r="E124" s="177">
        <v>377065</v>
      </c>
      <c r="F124" s="177">
        <v>377065</v>
      </c>
      <c r="G124" s="132">
        <f>D124-E124</f>
        <v>0</v>
      </c>
    </row>
    <row r="125" spans="1:7" x14ac:dyDescent="0.25">
      <c r="A125" s="70" t="s">
        <v>344</v>
      </c>
      <c r="B125" s="177">
        <v>0</v>
      </c>
      <c r="C125" s="177">
        <v>0</v>
      </c>
      <c r="D125" s="178">
        <f t="shared" si="39"/>
        <v>0</v>
      </c>
      <c r="E125" s="177">
        <v>0</v>
      </c>
      <c r="F125" s="177">
        <v>0</v>
      </c>
      <c r="G125" s="132">
        <f t="shared" ref="G125:G132" si="40">D125-E125</f>
        <v>0</v>
      </c>
    </row>
    <row r="126" spans="1:7" x14ac:dyDescent="0.25">
      <c r="A126" s="70" t="s">
        <v>345</v>
      </c>
      <c r="B126" s="178">
        <v>0</v>
      </c>
      <c r="C126" s="178">
        <v>0</v>
      </c>
      <c r="D126" s="178">
        <f t="shared" si="39"/>
        <v>0</v>
      </c>
      <c r="E126" s="178">
        <v>0</v>
      </c>
      <c r="F126" s="178">
        <v>0</v>
      </c>
      <c r="G126" s="132">
        <f t="shared" si="40"/>
        <v>0</v>
      </c>
    </row>
    <row r="127" spans="1:7" x14ac:dyDescent="0.25">
      <c r="A127" s="70" t="s">
        <v>346</v>
      </c>
      <c r="B127" s="177">
        <v>0</v>
      </c>
      <c r="C127" s="177">
        <v>8524041.9199999999</v>
      </c>
      <c r="D127" s="178">
        <f t="shared" si="39"/>
        <v>8524041.9199999999</v>
      </c>
      <c r="E127" s="177">
        <v>8524041.9199999999</v>
      </c>
      <c r="F127" s="177">
        <v>8524041.9199999999</v>
      </c>
      <c r="G127" s="132">
        <f t="shared" si="40"/>
        <v>0</v>
      </c>
    </row>
    <row r="128" spans="1:7" x14ac:dyDescent="0.25">
      <c r="A128" s="70" t="s">
        <v>347</v>
      </c>
      <c r="B128" s="178">
        <v>0</v>
      </c>
      <c r="C128" s="178">
        <v>0</v>
      </c>
      <c r="D128" s="178">
        <f t="shared" si="39"/>
        <v>0</v>
      </c>
      <c r="E128" s="178">
        <v>0</v>
      </c>
      <c r="F128" s="178">
        <v>0</v>
      </c>
      <c r="G128" s="132">
        <f t="shared" si="40"/>
        <v>0</v>
      </c>
    </row>
    <row r="129" spans="1:7" x14ac:dyDescent="0.25">
      <c r="A129" s="70" t="s">
        <v>348</v>
      </c>
      <c r="B129" s="178">
        <v>0</v>
      </c>
      <c r="C129" s="178">
        <v>0</v>
      </c>
      <c r="D129" s="178">
        <f t="shared" si="39"/>
        <v>0</v>
      </c>
      <c r="E129" s="178">
        <v>0</v>
      </c>
      <c r="F129" s="178">
        <v>0</v>
      </c>
      <c r="G129" s="132">
        <f t="shared" si="40"/>
        <v>0</v>
      </c>
    </row>
    <row r="130" spans="1:7" x14ac:dyDescent="0.25">
      <c r="A130" s="70" t="s">
        <v>349</v>
      </c>
      <c r="B130" s="178">
        <v>0</v>
      </c>
      <c r="C130" s="178">
        <v>0</v>
      </c>
      <c r="D130" s="178">
        <f t="shared" si="39"/>
        <v>0</v>
      </c>
      <c r="E130" s="178">
        <v>0</v>
      </c>
      <c r="F130" s="178">
        <v>0</v>
      </c>
      <c r="G130" s="132">
        <f t="shared" si="40"/>
        <v>0</v>
      </c>
    </row>
    <row r="131" spans="1:7" x14ac:dyDescent="0.25">
      <c r="A131" s="70" t="s">
        <v>350</v>
      </c>
      <c r="B131" s="178">
        <v>0</v>
      </c>
      <c r="C131" s="178">
        <v>0</v>
      </c>
      <c r="D131" s="178">
        <f t="shared" si="39"/>
        <v>0</v>
      </c>
      <c r="E131" s="178">
        <v>0</v>
      </c>
      <c r="F131" s="178">
        <v>0</v>
      </c>
      <c r="G131" s="132">
        <f t="shared" si="40"/>
        <v>0</v>
      </c>
    </row>
    <row r="132" spans="1:7" x14ac:dyDescent="0.25">
      <c r="A132" s="70" t="s">
        <v>351</v>
      </c>
      <c r="B132" s="178">
        <v>0</v>
      </c>
      <c r="C132" s="178">
        <v>0</v>
      </c>
      <c r="D132" s="178">
        <f t="shared" si="39"/>
        <v>0</v>
      </c>
      <c r="E132" s="178">
        <v>0</v>
      </c>
      <c r="F132" s="178">
        <v>0</v>
      </c>
      <c r="G132" s="132">
        <f t="shared" si="40"/>
        <v>0</v>
      </c>
    </row>
    <row r="133" spans="1:7" x14ac:dyDescent="0.25">
      <c r="A133" s="69" t="s">
        <v>352</v>
      </c>
      <c r="B133" s="179">
        <f t="shared" ref="B133:G133" si="41">SUM(B134:B136)</f>
        <v>24713563.289999999</v>
      </c>
      <c r="C133" s="179">
        <f t="shared" si="41"/>
        <v>18177914.879999999</v>
      </c>
      <c r="D133" s="179">
        <f t="shared" si="41"/>
        <v>42891478.170000002</v>
      </c>
      <c r="E133" s="179">
        <f t="shared" si="41"/>
        <v>28408179.649999999</v>
      </c>
      <c r="F133" s="179">
        <f t="shared" si="41"/>
        <v>28408179.649999999</v>
      </c>
      <c r="G133" s="179">
        <f t="shared" si="41"/>
        <v>14483298.520000003</v>
      </c>
    </row>
    <row r="134" spans="1:7" x14ac:dyDescent="0.25">
      <c r="A134" s="70" t="s">
        <v>353</v>
      </c>
      <c r="B134" s="177">
        <v>24713563.289999999</v>
      </c>
      <c r="C134" s="177">
        <v>18177914.879999999</v>
      </c>
      <c r="D134" s="178">
        <f t="shared" ref="D134:D136" si="42">B134+C134</f>
        <v>42891478.170000002</v>
      </c>
      <c r="E134" s="177">
        <v>28408179.649999999</v>
      </c>
      <c r="F134" s="177">
        <v>28408179.649999999</v>
      </c>
      <c r="G134" s="178">
        <f t="shared" ref="G134:G136" si="43">D134-E134</f>
        <v>14483298.520000003</v>
      </c>
    </row>
    <row r="135" spans="1:7" x14ac:dyDescent="0.25">
      <c r="A135" s="70" t="s">
        <v>354</v>
      </c>
      <c r="B135" s="178">
        <v>0</v>
      </c>
      <c r="C135" s="178">
        <v>0</v>
      </c>
      <c r="D135" s="178">
        <f t="shared" si="42"/>
        <v>0</v>
      </c>
      <c r="E135" s="178">
        <v>0</v>
      </c>
      <c r="F135" s="178">
        <v>0</v>
      </c>
      <c r="G135" s="178">
        <f t="shared" si="43"/>
        <v>0</v>
      </c>
    </row>
    <row r="136" spans="1:7" x14ac:dyDescent="0.25">
      <c r="A136" s="70" t="s">
        <v>355</v>
      </c>
      <c r="B136" s="178">
        <v>0</v>
      </c>
      <c r="C136" s="178">
        <v>0</v>
      </c>
      <c r="D136" s="178">
        <f t="shared" si="42"/>
        <v>0</v>
      </c>
      <c r="E136" s="178">
        <v>0</v>
      </c>
      <c r="F136" s="178">
        <v>0</v>
      </c>
      <c r="G136" s="178">
        <f t="shared" si="43"/>
        <v>0</v>
      </c>
    </row>
    <row r="137" spans="1:7" x14ac:dyDescent="0.25">
      <c r="A137" s="69" t="s">
        <v>356</v>
      </c>
      <c r="B137" s="179">
        <f t="shared" ref="B137:G137" si="44">SUM(B138:B142,B144:B145)</f>
        <v>0</v>
      </c>
      <c r="C137" s="179">
        <f t="shared" si="44"/>
        <v>0</v>
      </c>
      <c r="D137" s="179">
        <f t="shared" si="44"/>
        <v>0</v>
      </c>
      <c r="E137" s="179">
        <f t="shared" si="44"/>
        <v>0</v>
      </c>
      <c r="F137" s="179">
        <f t="shared" si="44"/>
        <v>0</v>
      </c>
      <c r="G137" s="179">
        <f t="shared" si="44"/>
        <v>0</v>
      </c>
    </row>
    <row r="138" spans="1:7" x14ac:dyDescent="0.25">
      <c r="A138" s="70" t="s">
        <v>357</v>
      </c>
      <c r="B138" s="132">
        <v>0</v>
      </c>
      <c r="C138" s="132">
        <v>0</v>
      </c>
      <c r="D138" s="132">
        <v>0</v>
      </c>
      <c r="E138" s="132">
        <v>0</v>
      </c>
      <c r="F138" s="132">
        <v>0</v>
      </c>
      <c r="G138" s="132">
        <f>D138-E138</f>
        <v>0</v>
      </c>
    </row>
    <row r="139" spans="1:7" x14ac:dyDescent="0.25">
      <c r="A139" s="70" t="s">
        <v>358</v>
      </c>
      <c r="B139" s="132">
        <v>0</v>
      </c>
      <c r="C139" s="132">
        <v>0</v>
      </c>
      <c r="D139" s="132">
        <v>0</v>
      </c>
      <c r="E139" s="132">
        <v>0</v>
      </c>
      <c r="F139" s="132">
        <v>0</v>
      </c>
      <c r="G139" s="132">
        <f t="shared" ref="G139:G145" si="45">D139-E139</f>
        <v>0</v>
      </c>
    </row>
    <row r="140" spans="1:7" x14ac:dyDescent="0.25">
      <c r="A140" s="70" t="s">
        <v>359</v>
      </c>
      <c r="B140" s="132">
        <v>0</v>
      </c>
      <c r="C140" s="132">
        <v>0</v>
      </c>
      <c r="D140" s="132">
        <v>0</v>
      </c>
      <c r="E140" s="132">
        <v>0</v>
      </c>
      <c r="F140" s="132">
        <v>0</v>
      </c>
      <c r="G140" s="132">
        <f t="shared" si="45"/>
        <v>0</v>
      </c>
    </row>
    <row r="141" spans="1:7" x14ac:dyDescent="0.25">
      <c r="A141" s="70" t="s">
        <v>360</v>
      </c>
      <c r="B141" s="132">
        <v>0</v>
      </c>
      <c r="C141" s="132">
        <v>0</v>
      </c>
      <c r="D141" s="132">
        <v>0</v>
      </c>
      <c r="E141" s="132">
        <v>0</v>
      </c>
      <c r="F141" s="132">
        <v>0</v>
      </c>
      <c r="G141" s="132">
        <f t="shared" si="45"/>
        <v>0</v>
      </c>
    </row>
    <row r="142" spans="1:7" x14ac:dyDescent="0.25">
      <c r="A142" s="70" t="s">
        <v>361</v>
      </c>
      <c r="B142" s="132">
        <v>0</v>
      </c>
      <c r="C142" s="132">
        <v>0</v>
      </c>
      <c r="D142" s="132">
        <v>0</v>
      </c>
      <c r="E142" s="132">
        <v>0</v>
      </c>
      <c r="F142" s="132">
        <v>0</v>
      </c>
      <c r="G142" s="132">
        <f t="shared" si="45"/>
        <v>0</v>
      </c>
    </row>
    <row r="143" spans="1:7" x14ac:dyDescent="0.25">
      <c r="A143" s="70" t="s">
        <v>362</v>
      </c>
      <c r="B143" s="132">
        <v>0</v>
      </c>
      <c r="C143" s="132">
        <v>0</v>
      </c>
      <c r="D143" s="132">
        <v>0</v>
      </c>
      <c r="E143" s="132">
        <v>0</v>
      </c>
      <c r="F143" s="132">
        <v>0</v>
      </c>
      <c r="G143" s="132">
        <f t="shared" si="45"/>
        <v>0</v>
      </c>
    </row>
    <row r="144" spans="1:7" x14ac:dyDescent="0.25">
      <c r="A144" s="70" t="s">
        <v>363</v>
      </c>
      <c r="B144" s="132">
        <v>0</v>
      </c>
      <c r="C144" s="132">
        <v>0</v>
      </c>
      <c r="D144" s="132">
        <v>0</v>
      </c>
      <c r="E144" s="132">
        <v>0</v>
      </c>
      <c r="F144" s="132">
        <v>0</v>
      </c>
      <c r="G144" s="132">
        <f t="shared" si="45"/>
        <v>0</v>
      </c>
    </row>
    <row r="145" spans="1:7" x14ac:dyDescent="0.25">
      <c r="A145" s="70" t="s">
        <v>364</v>
      </c>
      <c r="B145" s="132">
        <v>0</v>
      </c>
      <c r="C145" s="132">
        <v>0</v>
      </c>
      <c r="D145" s="132">
        <v>0</v>
      </c>
      <c r="E145" s="132">
        <v>0</v>
      </c>
      <c r="F145" s="132">
        <v>0</v>
      </c>
      <c r="G145" s="132">
        <f t="shared" si="45"/>
        <v>0</v>
      </c>
    </row>
    <row r="146" spans="1:7" x14ac:dyDescent="0.25">
      <c r="A146" s="69" t="s">
        <v>365</v>
      </c>
      <c r="B146" s="179">
        <f t="shared" ref="B146:G146" si="46">SUM(B147:B149)</f>
        <v>0</v>
      </c>
      <c r="C146" s="179">
        <f t="shared" si="46"/>
        <v>264000</v>
      </c>
      <c r="D146" s="179">
        <f t="shared" si="46"/>
        <v>264000</v>
      </c>
      <c r="E146" s="179">
        <f t="shared" si="46"/>
        <v>235529</v>
      </c>
      <c r="F146" s="179">
        <f t="shared" si="46"/>
        <v>235529</v>
      </c>
      <c r="G146" s="179">
        <f t="shared" si="46"/>
        <v>28471</v>
      </c>
    </row>
    <row r="147" spans="1:7" x14ac:dyDescent="0.25">
      <c r="A147" s="70" t="s">
        <v>366</v>
      </c>
      <c r="B147" s="178">
        <v>0</v>
      </c>
      <c r="C147" s="178">
        <v>0</v>
      </c>
      <c r="D147" s="178">
        <f t="shared" ref="D147:D149" si="47">B147+C147</f>
        <v>0</v>
      </c>
      <c r="E147" s="178">
        <v>0</v>
      </c>
      <c r="F147" s="178">
        <v>0</v>
      </c>
      <c r="G147" s="178">
        <f t="shared" ref="G147:G149" si="48">D147-E147</f>
        <v>0</v>
      </c>
    </row>
    <row r="148" spans="1:7" x14ac:dyDescent="0.25">
      <c r="A148" s="70" t="s">
        <v>367</v>
      </c>
      <c r="B148" s="178">
        <v>0</v>
      </c>
      <c r="C148" s="178">
        <v>0</v>
      </c>
      <c r="D148" s="178">
        <f t="shared" si="47"/>
        <v>0</v>
      </c>
      <c r="E148" s="178">
        <v>0</v>
      </c>
      <c r="F148" s="178">
        <v>0</v>
      </c>
      <c r="G148" s="178">
        <f t="shared" si="48"/>
        <v>0</v>
      </c>
    </row>
    <row r="149" spans="1:7" x14ac:dyDescent="0.25">
      <c r="A149" s="70" t="s">
        <v>368</v>
      </c>
      <c r="B149" s="177">
        <v>0</v>
      </c>
      <c r="C149" s="177">
        <v>264000</v>
      </c>
      <c r="D149" s="178">
        <f t="shared" si="47"/>
        <v>264000</v>
      </c>
      <c r="E149" s="177">
        <v>235529</v>
      </c>
      <c r="F149" s="177">
        <v>235529</v>
      </c>
      <c r="G149" s="178">
        <f t="shared" si="48"/>
        <v>28471</v>
      </c>
    </row>
    <row r="150" spans="1:7" x14ac:dyDescent="0.25">
      <c r="A150" s="69" t="s">
        <v>369</v>
      </c>
      <c r="B150" s="179">
        <f t="shared" ref="B150:G150" si="49">SUM(B151:B157)</f>
        <v>0</v>
      </c>
      <c r="C150" s="179">
        <f t="shared" si="49"/>
        <v>0</v>
      </c>
      <c r="D150" s="179">
        <f t="shared" si="49"/>
        <v>0</v>
      </c>
      <c r="E150" s="179">
        <f t="shared" si="49"/>
        <v>0</v>
      </c>
      <c r="F150" s="179">
        <f t="shared" si="49"/>
        <v>0</v>
      </c>
      <c r="G150" s="179">
        <f t="shared" si="49"/>
        <v>0</v>
      </c>
    </row>
    <row r="151" spans="1:7" x14ac:dyDescent="0.25">
      <c r="A151" s="70" t="s">
        <v>370</v>
      </c>
      <c r="B151" s="132">
        <v>0</v>
      </c>
      <c r="C151" s="132">
        <v>0</v>
      </c>
      <c r="D151" s="132">
        <v>0</v>
      </c>
      <c r="E151" s="132">
        <v>0</v>
      </c>
      <c r="F151" s="132">
        <v>0</v>
      </c>
      <c r="G151" s="132">
        <f>D151-E151</f>
        <v>0</v>
      </c>
    </row>
    <row r="152" spans="1:7" x14ac:dyDescent="0.25">
      <c r="A152" s="70" t="s">
        <v>371</v>
      </c>
      <c r="B152" s="132">
        <v>0</v>
      </c>
      <c r="C152" s="132">
        <v>0</v>
      </c>
      <c r="D152" s="132">
        <v>0</v>
      </c>
      <c r="E152" s="132">
        <v>0</v>
      </c>
      <c r="F152" s="132">
        <v>0</v>
      </c>
      <c r="G152" s="132">
        <f t="shared" ref="G152:G157" si="50">D152-E152</f>
        <v>0</v>
      </c>
    </row>
    <row r="153" spans="1:7" x14ac:dyDescent="0.25">
      <c r="A153" s="70" t="s">
        <v>372</v>
      </c>
      <c r="B153" s="132">
        <v>0</v>
      </c>
      <c r="C153" s="132">
        <v>0</v>
      </c>
      <c r="D153" s="132">
        <v>0</v>
      </c>
      <c r="E153" s="132">
        <v>0</v>
      </c>
      <c r="F153" s="132">
        <v>0</v>
      </c>
      <c r="G153" s="132">
        <f t="shared" si="50"/>
        <v>0</v>
      </c>
    </row>
    <row r="154" spans="1:7" x14ac:dyDescent="0.25">
      <c r="A154" s="72" t="s">
        <v>373</v>
      </c>
      <c r="B154" s="132">
        <v>0</v>
      </c>
      <c r="C154" s="132">
        <v>0</v>
      </c>
      <c r="D154" s="132">
        <v>0</v>
      </c>
      <c r="E154" s="132">
        <v>0</v>
      </c>
      <c r="F154" s="132">
        <v>0</v>
      </c>
      <c r="G154" s="132">
        <f t="shared" si="50"/>
        <v>0</v>
      </c>
    </row>
    <row r="155" spans="1:7" x14ac:dyDescent="0.25">
      <c r="A155" s="70" t="s">
        <v>374</v>
      </c>
      <c r="B155" s="132">
        <v>0</v>
      </c>
      <c r="C155" s="132">
        <v>0</v>
      </c>
      <c r="D155" s="132">
        <v>0</v>
      </c>
      <c r="E155" s="132">
        <v>0</v>
      </c>
      <c r="F155" s="132">
        <v>0</v>
      </c>
      <c r="G155" s="132">
        <f t="shared" si="50"/>
        <v>0</v>
      </c>
    </row>
    <row r="156" spans="1:7" x14ac:dyDescent="0.25">
      <c r="A156" s="70" t="s">
        <v>375</v>
      </c>
      <c r="B156" s="132">
        <v>0</v>
      </c>
      <c r="C156" s="132">
        <v>0</v>
      </c>
      <c r="D156" s="132">
        <v>0</v>
      </c>
      <c r="E156" s="132">
        <v>0</v>
      </c>
      <c r="F156" s="132">
        <v>0</v>
      </c>
      <c r="G156" s="132">
        <f t="shared" si="50"/>
        <v>0</v>
      </c>
    </row>
    <row r="157" spans="1:7" x14ac:dyDescent="0.25">
      <c r="A157" s="70" t="s">
        <v>376</v>
      </c>
      <c r="B157" s="132">
        <v>0</v>
      </c>
      <c r="C157" s="132">
        <v>0</v>
      </c>
      <c r="D157" s="132">
        <v>0</v>
      </c>
      <c r="E157" s="132">
        <v>0</v>
      </c>
      <c r="F157" s="132">
        <v>0</v>
      </c>
      <c r="G157" s="132">
        <f t="shared" si="50"/>
        <v>0</v>
      </c>
    </row>
    <row r="158" spans="1:7" x14ac:dyDescent="0.25">
      <c r="A158" s="73"/>
      <c r="B158" s="182"/>
      <c r="C158" s="182"/>
      <c r="D158" s="182"/>
      <c r="E158" s="182"/>
      <c r="F158" s="182"/>
      <c r="G158" s="182"/>
    </row>
    <row r="159" spans="1:7" x14ac:dyDescent="0.25">
      <c r="A159" s="23" t="s">
        <v>378</v>
      </c>
      <c r="B159" s="183">
        <f t="shared" ref="B159:G159" si="51">B9+B84</f>
        <v>279139308.19</v>
      </c>
      <c r="C159" s="183">
        <f t="shared" si="51"/>
        <v>85207951.410000011</v>
      </c>
      <c r="D159" s="183">
        <f t="shared" si="51"/>
        <v>364347259.59999996</v>
      </c>
      <c r="E159" s="183">
        <f t="shared" si="51"/>
        <v>306568825.32000005</v>
      </c>
      <c r="F159" s="183">
        <f t="shared" si="51"/>
        <v>291564441.43000001</v>
      </c>
      <c r="G159" s="183">
        <f t="shared" si="51"/>
        <v>57778434.280000001</v>
      </c>
    </row>
    <row r="160" spans="1:7" x14ac:dyDescent="0.25">
      <c r="A160" s="43"/>
      <c r="B160" s="160"/>
      <c r="C160" s="160"/>
      <c r="D160" s="160"/>
      <c r="E160" s="160"/>
      <c r="F160" s="160"/>
      <c r="G160" s="16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8:F38 B48:F48 G59:G61 B58:F58 B63:G70 B62:F62 B71:F85 B103:C103 B93:C93 E93:F93 G11:G17 B113:F113 E103:F103 B123:F123 B133:F133 B137:F146 B150:F159" unlockedFormula="1"/>
    <ignoredError sqref="G18 G28 G38 G48 G58 G62 G71:G93 G103:G133 G137:G146 G150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1"/>
  <sheetViews>
    <sheetView showGridLines="0" tabSelected="1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72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7" t="s">
        <v>379</v>
      </c>
      <c r="B1" s="238"/>
      <c r="C1" s="238"/>
      <c r="D1" s="238"/>
      <c r="E1" s="238"/>
      <c r="F1" s="238"/>
      <c r="G1" s="239"/>
    </row>
    <row r="2" spans="1:7" ht="15" customHeight="1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ht="15" customHeight="1" x14ac:dyDescent="0.25">
      <c r="A3" s="90" t="s">
        <v>296</v>
      </c>
      <c r="B3" s="91"/>
      <c r="C3" s="91"/>
      <c r="D3" s="91"/>
      <c r="E3" s="91"/>
      <c r="F3" s="91"/>
      <c r="G3" s="92"/>
    </row>
    <row r="4" spans="1:7" ht="15" customHeight="1" x14ac:dyDescent="0.25">
      <c r="A4" s="90" t="s">
        <v>380</v>
      </c>
      <c r="B4" s="91"/>
      <c r="C4" s="91"/>
      <c r="D4" s="91"/>
      <c r="E4" s="91"/>
      <c r="F4" s="91"/>
      <c r="G4" s="92"/>
    </row>
    <row r="5" spans="1:7" ht="15" customHeight="1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ht="15" customHeight="1" x14ac:dyDescent="0.25">
      <c r="A7" s="232" t="s">
        <v>4</v>
      </c>
      <c r="B7" s="234" t="s">
        <v>298</v>
      </c>
      <c r="C7" s="234"/>
      <c r="D7" s="234"/>
      <c r="E7" s="234"/>
      <c r="F7" s="234"/>
      <c r="G7" s="236" t="s">
        <v>299</v>
      </c>
    </row>
    <row r="8" spans="1:7" ht="30" x14ac:dyDescent="0.25">
      <c r="A8" s="233"/>
      <c r="B8" s="19" t="s">
        <v>204</v>
      </c>
      <c r="C8" s="6" t="s">
        <v>230</v>
      </c>
      <c r="D8" s="19" t="s">
        <v>231</v>
      </c>
      <c r="E8" s="19" t="s">
        <v>189</v>
      </c>
      <c r="F8" s="19" t="s">
        <v>205</v>
      </c>
      <c r="G8" s="235"/>
    </row>
    <row r="9" spans="1:7" ht="15.75" customHeight="1" x14ac:dyDescent="0.25">
      <c r="A9" s="184" t="s">
        <v>381</v>
      </c>
      <c r="B9" s="189">
        <f>SUM(B10:B45)</f>
        <v>202306550.64000002</v>
      </c>
      <c r="C9" s="189">
        <f t="shared" ref="C9:G9" si="0">SUM(C10:C45)</f>
        <v>49498364.039999992</v>
      </c>
      <c r="D9" s="189">
        <f>SUM(D10:D45)</f>
        <v>251804914.68000004</v>
      </c>
      <c r="E9" s="189">
        <f t="shared" si="0"/>
        <v>211526365.65000007</v>
      </c>
      <c r="F9" s="189">
        <f t="shared" si="0"/>
        <v>196524983.84999999</v>
      </c>
      <c r="G9" s="189">
        <f t="shared" si="0"/>
        <v>40278549.029999986</v>
      </c>
    </row>
    <row r="10" spans="1:7" x14ac:dyDescent="0.25">
      <c r="A10" s="185" t="s">
        <v>858</v>
      </c>
      <c r="B10" s="190">
        <v>3158745.88</v>
      </c>
      <c r="C10" s="190">
        <v>-54377.68</v>
      </c>
      <c r="D10" s="194">
        <f>B10+C10</f>
        <v>3104368.1999999997</v>
      </c>
      <c r="E10" s="190">
        <v>1777775.66</v>
      </c>
      <c r="F10" s="190">
        <v>1763457.11</v>
      </c>
      <c r="G10" s="194">
        <f>D10-E10</f>
        <v>1326592.5399999998</v>
      </c>
    </row>
    <row r="11" spans="1:7" x14ac:dyDescent="0.25">
      <c r="A11" s="185" t="s">
        <v>859</v>
      </c>
      <c r="B11" s="190">
        <v>24404004.77</v>
      </c>
      <c r="C11" s="190">
        <v>16467078.23</v>
      </c>
      <c r="D11" s="194">
        <f t="shared" ref="D11:D44" si="1">B11+C11</f>
        <v>40871083</v>
      </c>
      <c r="E11" s="190">
        <v>38867669.700000003</v>
      </c>
      <c r="F11" s="190">
        <v>26522387.649999999</v>
      </c>
      <c r="G11" s="194">
        <f t="shared" ref="G11:G44" si="2">D11-E11</f>
        <v>2003413.299999997</v>
      </c>
    </row>
    <row r="12" spans="1:7" x14ac:dyDescent="0.25">
      <c r="A12" s="185" t="s">
        <v>860</v>
      </c>
      <c r="B12" s="190">
        <v>2486169.79</v>
      </c>
      <c r="C12" s="190">
        <v>2208290.46</v>
      </c>
      <c r="D12" s="194">
        <f t="shared" si="1"/>
        <v>4694460.25</v>
      </c>
      <c r="E12" s="190">
        <v>3724412.34</v>
      </c>
      <c r="F12" s="190">
        <v>3719433.44</v>
      </c>
      <c r="G12" s="194">
        <f t="shared" si="2"/>
        <v>970047.91000000015</v>
      </c>
    </row>
    <row r="13" spans="1:7" x14ac:dyDescent="0.25">
      <c r="A13" s="185" t="s">
        <v>861</v>
      </c>
      <c r="B13" s="190">
        <v>8428065.5500000007</v>
      </c>
      <c r="C13" s="190">
        <v>-1549319.09</v>
      </c>
      <c r="D13" s="194">
        <f t="shared" si="1"/>
        <v>6878746.4600000009</v>
      </c>
      <c r="E13" s="190">
        <v>4181783</v>
      </c>
      <c r="F13" s="190">
        <v>4177147.73</v>
      </c>
      <c r="G13" s="194">
        <f t="shared" si="2"/>
        <v>2696963.4600000009</v>
      </c>
    </row>
    <row r="14" spans="1:7" x14ac:dyDescent="0.25">
      <c r="A14" s="185" t="s">
        <v>862</v>
      </c>
      <c r="B14" s="190">
        <v>3142298.34</v>
      </c>
      <c r="C14" s="190">
        <v>355300</v>
      </c>
      <c r="D14" s="194">
        <f t="shared" si="1"/>
        <v>3497598.34</v>
      </c>
      <c r="E14" s="190">
        <v>3134828.97</v>
      </c>
      <c r="F14" s="190">
        <v>3123626.17</v>
      </c>
      <c r="G14" s="194">
        <f t="shared" si="2"/>
        <v>362769.36999999965</v>
      </c>
    </row>
    <row r="15" spans="1:7" x14ac:dyDescent="0.25">
      <c r="A15" s="185" t="s">
        <v>863</v>
      </c>
      <c r="B15" s="190">
        <v>5686301.6699999999</v>
      </c>
      <c r="C15" s="190">
        <v>-187000</v>
      </c>
      <c r="D15" s="194">
        <f t="shared" si="1"/>
        <v>5499301.6699999999</v>
      </c>
      <c r="E15" s="190">
        <v>5027367.3</v>
      </c>
      <c r="F15" s="190">
        <v>5001125.84</v>
      </c>
      <c r="G15" s="194">
        <f t="shared" si="2"/>
        <v>471934.37000000011</v>
      </c>
    </row>
    <row r="16" spans="1:7" x14ac:dyDescent="0.25">
      <c r="A16" s="185" t="s">
        <v>864</v>
      </c>
      <c r="B16" s="190">
        <v>3052733.07</v>
      </c>
      <c r="C16" s="190">
        <v>-163000</v>
      </c>
      <c r="D16" s="194">
        <f t="shared" si="1"/>
        <v>2889733.07</v>
      </c>
      <c r="E16" s="190">
        <v>2718448.47</v>
      </c>
      <c r="F16" s="190">
        <v>2704970.97</v>
      </c>
      <c r="G16" s="194">
        <f t="shared" si="2"/>
        <v>171284.59999999963</v>
      </c>
    </row>
    <row r="17" spans="1:7" x14ac:dyDescent="0.25">
      <c r="A17" s="185" t="s">
        <v>865</v>
      </c>
      <c r="B17" s="190">
        <v>1447169.64</v>
      </c>
      <c r="C17" s="190">
        <v>620000</v>
      </c>
      <c r="D17" s="194">
        <f t="shared" si="1"/>
        <v>2067169.64</v>
      </c>
      <c r="E17" s="190">
        <v>1288501.97</v>
      </c>
      <c r="F17" s="190">
        <v>1282143.46</v>
      </c>
      <c r="G17" s="194">
        <f t="shared" si="2"/>
        <v>778667.66999999993</v>
      </c>
    </row>
    <row r="18" spans="1:7" x14ac:dyDescent="0.25">
      <c r="A18" s="185" t="s">
        <v>866</v>
      </c>
      <c r="B18" s="190">
        <v>2197506.96</v>
      </c>
      <c r="C18" s="190">
        <v>-20000</v>
      </c>
      <c r="D18" s="194">
        <f t="shared" si="1"/>
        <v>2177506.96</v>
      </c>
      <c r="E18" s="190">
        <v>1815546.7</v>
      </c>
      <c r="F18" s="190">
        <v>1806659.64</v>
      </c>
      <c r="G18" s="194">
        <f t="shared" si="2"/>
        <v>361960.26</v>
      </c>
    </row>
    <row r="19" spans="1:7" x14ac:dyDescent="0.25">
      <c r="A19" s="185" t="s">
        <v>867</v>
      </c>
      <c r="B19" s="190">
        <v>2911560.23</v>
      </c>
      <c r="C19" s="190">
        <v>0</v>
      </c>
      <c r="D19" s="194">
        <f t="shared" si="1"/>
        <v>2911560.23</v>
      </c>
      <c r="E19" s="190">
        <v>2736008.08</v>
      </c>
      <c r="F19" s="190">
        <v>2722674.94</v>
      </c>
      <c r="G19" s="194">
        <f t="shared" si="2"/>
        <v>175552.14999999991</v>
      </c>
    </row>
    <row r="20" spans="1:7" x14ac:dyDescent="0.25">
      <c r="A20" s="185" t="s">
        <v>868</v>
      </c>
      <c r="B20" s="190">
        <v>20873326.34</v>
      </c>
      <c r="C20" s="190">
        <v>-4883924.75</v>
      </c>
      <c r="D20" s="194">
        <f t="shared" si="1"/>
        <v>15989401.59</v>
      </c>
      <c r="E20" s="190">
        <v>13832835.91</v>
      </c>
      <c r="F20" s="190">
        <v>13772932.83</v>
      </c>
      <c r="G20" s="194">
        <f t="shared" si="2"/>
        <v>2156565.6799999997</v>
      </c>
    </row>
    <row r="21" spans="1:7" x14ac:dyDescent="0.25">
      <c r="A21" s="185" t="s">
        <v>869</v>
      </c>
      <c r="B21" s="190">
        <v>526484.4</v>
      </c>
      <c r="C21" s="190">
        <v>0</v>
      </c>
      <c r="D21" s="194">
        <f t="shared" si="1"/>
        <v>526484.4</v>
      </c>
      <c r="E21" s="190">
        <v>500592.68</v>
      </c>
      <c r="F21" s="190">
        <v>498283.22</v>
      </c>
      <c r="G21" s="194">
        <f t="shared" si="2"/>
        <v>25891.72000000003</v>
      </c>
    </row>
    <row r="22" spans="1:7" x14ac:dyDescent="0.25">
      <c r="A22" s="185" t="s">
        <v>870</v>
      </c>
      <c r="B22" s="190">
        <v>1486380.44</v>
      </c>
      <c r="C22" s="190">
        <v>-107500</v>
      </c>
      <c r="D22" s="194">
        <f t="shared" si="1"/>
        <v>1378880.44</v>
      </c>
      <c r="E22" s="190">
        <v>1098317.93</v>
      </c>
      <c r="F22" s="190">
        <v>1092341.8400000001</v>
      </c>
      <c r="G22" s="194">
        <f t="shared" si="2"/>
        <v>280562.51</v>
      </c>
    </row>
    <row r="23" spans="1:7" x14ac:dyDescent="0.25">
      <c r="A23" s="185" t="s">
        <v>871</v>
      </c>
      <c r="B23" s="190">
        <v>1574123.02</v>
      </c>
      <c r="C23" s="190">
        <v>0</v>
      </c>
      <c r="D23" s="194">
        <f t="shared" si="1"/>
        <v>1574123.02</v>
      </c>
      <c r="E23" s="190">
        <v>1453233.87</v>
      </c>
      <c r="F23" s="190">
        <v>1446349.96</v>
      </c>
      <c r="G23" s="194">
        <f t="shared" si="2"/>
        <v>120889.14999999991</v>
      </c>
    </row>
    <row r="24" spans="1:7" x14ac:dyDescent="0.25">
      <c r="A24" s="185" t="s">
        <v>872</v>
      </c>
      <c r="B24" s="190">
        <v>2845646.04</v>
      </c>
      <c r="C24" s="190">
        <v>6487392.6900000004</v>
      </c>
      <c r="D24" s="194">
        <f t="shared" si="1"/>
        <v>9333038.7300000004</v>
      </c>
      <c r="E24" s="190">
        <v>7794975.4299999997</v>
      </c>
      <c r="F24" s="190">
        <v>7782509.4900000002</v>
      </c>
      <c r="G24" s="194">
        <f t="shared" si="2"/>
        <v>1538063.3000000007</v>
      </c>
    </row>
    <row r="25" spans="1:7" x14ac:dyDescent="0.25">
      <c r="A25" s="185" t="s">
        <v>873</v>
      </c>
      <c r="B25" s="190">
        <v>2182420.0699999998</v>
      </c>
      <c r="C25" s="190">
        <v>501233.49</v>
      </c>
      <c r="D25" s="194">
        <f t="shared" si="1"/>
        <v>2683653.5599999996</v>
      </c>
      <c r="E25" s="190">
        <v>2638456.96</v>
      </c>
      <c r="F25" s="190">
        <v>2632365.96</v>
      </c>
      <c r="G25" s="194">
        <f t="shared" si="2"/>
        <v>45196.599999999627</v>
      </c>
    </row>
    <row r="26" spans="1:7" x14ac:dyDescent="0.25">
      <c r="A26" s="185" t="s">
        <v>874</v>
      </c>
      <c r="B26" s="190">
        <v>5907418.2699999996</v>
      </c>
      <c r="C26" s="190">
        <v>-564419.46</v>
      </c>
      <c r="D26" s="194">
        <f t="shared" si="1"/>
        <v>5342998.8099999996</v>
      </c>
      <c r="E26" s="190">
        <v>3007947.37</v>
      </c>
      <c r="F26" s="190">
        <v>3001084.79</v>
      </c>
      <c r="G26" s="194">
        <f t="shared" si="2"/>
        <v>2335051.4399999995</v>
      </c>
    </row>
    <row r="27" spans="1:7" x14ac:dyDescent="0.25">
      <c r="A27" s="185" t="s">
        <v>875</v>
      </c>
      <c r="B27" s="190">
        <v>2200686.63</v>
      </c>
      <c r="C27" s="190">
        <v>-269133.40000000002</v>
      </c>
      <c r="D27" s="194">
        <f t="shared" si="1"/>
        <v>1931553.23</v>
      </c>
      <c r="E27" s="190">
        <v>1694772.11</v>
      </c>
      <c r="F27" s="190">
        <v>1686620.87</v>
      </c>
      <c r="G27" s="194">
        <f t="shared" si="2"/>
        <v>236781.11999999988</v>
      </c>
    </row>
    <row r="28" spans="1:7" x14ac:dyDescent="0.25">
      <c r="A28" s="185" t="s">
        <v>876</v>
      </c>
      <c r="B28" s="190">
        <v>2101894.61</v>
      </c>
      <c r="C28" s="190">
        <v>25817.99</v>
      </c>
      <c r="D28" s="194">
        <f t="shared" si="1"/>
        <v>2127712.6</v>
      </c>
      <c r="E28" s="190">
        <v>1728577.37</v>
      </c>
      <c r="F28" s="190">
        <v>1721748.82</v>
      </c>
      <c r="G28" s="194">
        <f t="shared" si="2"/>
        <v>399135.23</v>
      </c>
    </row>
    <row r="29" spans="1:7" x14ac:dyDescent="0.25">
      <c r="A29" s="185" t="s">
        <v>877</v>
      </c>
      <c r="B29" s="190">
        <v>13443528.640000001</v>
      </c>
      <c r="C29" s="190">
        <v>28003036.039999999</v>
      </c>
      <c r="D29" s="194">
        <f t="shared" si="1"/>
        <v>41446564.68</v>
      </c>
      <c r="E29" s="190">
        <v>26295585.760000002</v>
      </c>
      <c r="F29" s="190">
        <v>24956625.57</v>
      </c>
      <c r="G29" s="194">
        <f t="shared" si="2"/>
        <v>15150978.919999998</v>
      </c>
    </row>
    <row r="30" spans="1:7" x14ac:dyDescent="0.25">
      <c r="A30" s="185" t="s">
        <v>878</v>
      </c>
      <c r="B30" s="190">
        <v>2594352.13</v>
      </c>
      <c r="C30" s="190">
        <v>-400000</v>
      </c>
      <c r="D30" s="194">
        <f t="shared" si="1"/>
        <v>2194352.13</v>
      </c>
      <c r="E30" s="190">
        <v>1729254.51</v>
      </c>
      <c r="F30" s="190">
        <v>1723838.05</v>
      </c>
      <c r="G30" s="194">
        <f t="shared" si="2"/>
        <v>465097.61999999988</v>
      </c>
    </row>
    <row r="31" spans="1:7" x14ac:dyDescent="0.25">
      <c r="A31" s="185" t="s">
        <v>879</v>
      </c>
      <c r="B31" s="190">
        <v>5324153.68</v>
      </c>
      <c r="C31" s="190">
        <v>-495000</v>
      </c>
      <c r="D31" s="194">
        <f t="shared" si="1"/>
        <v>4829153.68</v>
      </c>
      <c r="E31" s="190">
        <v>3544180.99</v>
      </c>
      <c r="F31" s="190">
        <v>3537848.64</v>
      </c>
      <c r="G31" s="194">
        <f t="shared" si="2"/>
        <v>1284972.6899999995</v>
      </c>
    </row>
    <row r="32" spans="1:7" x14ac:dyDescent="0.25">
      <c r="A32" s="185" t="s">
        <v>880</v>
      </c>
      <c r="B32" s="190">
        <v>767480.59</v>
      </c>
      <c r="C32" s="190">
        <v>0</v>
      </c>
      <c r="D32" s="194">
        <f t="shared" si="1"/>
        <v>767480.59</v>
      </c>
      <c r="E32" s="190">
        <v>711831.04000000004</v>
      </c>
      <c r="F32" s="190">
        <v>709126.03</v>
      </c>
      <c r="G32" s="194">
        <f t="shared" si="2"/>
        <v>55649.54999999993</v>
      </c>
    </row>
    <row r="33" spans="1:7" x14ac:dyDescent="0.25">
      <c r="A33" s="185" t="s">
        <v>881</v>
      </c>
      <c r="B33" s="190">
        <v>38845581.729999997</v>
      </c>
      <c r="C33" s="190">
        <v>2994491.3</v>
      </c>
      <c r="D33" s="194">
        <f t="shared" si="1"/>
        <v>41840073.029999994</v>
      </c>
      <c r="E33" s="190">
        <v>38622293.359999999</v>
      </c>
      <c r="F33" s="190">
        <v>37900738.75</v>
      </c>
      <c r="G33" s="194">
        <f t="shared" si="2"/>
        <v>3217779.6699999943</v>
      </c>
    </row>
    <row r="34" spans="1:7" x14ac:dyDescent="0.25">
      <c r="A34" s="185" t="s">
        <v>882</v>
      </c>
      <c r="B34" s="190">
        <v>6020367.7699999996</v>
      </c>
      <c r="C34" s="190">
        <v>-494511.07</v>
      </c>
      <c r="D34" s="194">
        <f t="shared" si="1"/>
        <v>5525856.6999999993</v>
      </c>
      <c r="E34" s="190">
        <v>5019724.38</v>
      </c>
      <c r="F34" s="190">
        <v>4729612.05</v>
      </c>
      <c r="G34" s="194">
        <f t="shared" si="2"/>
        <v>506132.31999999937</v>
      </c>
    </row>
    <row r="35" spans="1:7" x14ac:dyDescent="0.25">
      <c r="A35" s="185" t="s">
        <v>883</v>
      </c>
      <c r="B35" s="190">
        <v>13917641.85</v>
      </c>
      <c r="C35" s="190">
        <v>-247501.67</v>
      </c>
      <c r="D35" s="194">
        <f t="shared" si="1"/>
        <v>13670140.18</v>
      </c>
      <c r="E35" s="190">
        <v>11416942.060000001</v>
      </c>
      <c r="F35" s="190">
        <v>11369911.289999999</v>
      </c>
      <c r="G35" s="194">
        <f t="shared" si="2"/>
        <v>2253198.1199999992</v>
      </c>
    </row>
    <row r="36" spans="1:7" x14ac:dyDescent="0.25">
      <c r="A36" s="185" t="s">
        <v>884</v>
      </c>
      <c r="B36" s="190">
        <v>1598148.51</v>
      </c>
      <c r="C36" s="190">
        <v>-128025</v>
      </c>
      <c r="D36" s="194">
        <f t="shared" si="1"/>
        <v>1470123.51</v>
      </c>
      <c r="E36" s="190">
        <v>1248042.68</v>
      </c>
      <c r="F36" s="190">
        <v>1235704.54</v>
      </c>
      <c r="G36" s="194">
        <f t="shared" si="2"/>
        <v>222080.83000000007</v>
      </c>
    </row>
    <row r="37" spans="1:7" x14ac:dyDescent="0.25">
      <c r="A37" s="185" t="s">
        <v>885</v>
      </c>
      <c r="B37" s="190">
        <v>1513852.99</v>
      </c>
      <c r="C37" s="190">
        <v>-561000</v>
      </c>
      <c r="D37" s="194">
        <f t="shared" si="1"/>
        <v>952852.99</v>
      </c>
      <c r="E37" s="190">
        <v>889788.16</v>
      </c>
      <c r="F37" s="190">
        <v>886371.7</v>
      </c>
      <c r="G37" s="194">
        <f t="shared" si="2"/>
        <v>63064.829999999958</v>
      </c>
    </row>
    <row r="38" spans="1:7" x14ac:dyDescent="0.25">
      <c r="A38" s="185" t="s">
        <v>886</v>
      </c>
      <c r="B38" s="190">
        <v>1092642.83</v>
      </c>
      <c r="C38" s="190">
        <v>0</v>
      </c>
      <c r="D38" s="194">
        <f t="shared" si="1"/>
        <v>1092642.83</v>
      </c>
      <c r="E38" s="190">
        <v>977580.71</v>
      </c>
      <c r="F38" s="190">
        <v>972125.94</v>
      </c>
      <c r="G38" s="194">
        <f t="shared" si="2"/>
        <v>115062.12000000011</v>
      </c>
    </row>
    <row r="39" spans="1:7" x14ac:dyDescent="0.25">
      <c r="A39" s="185" t="s">
        <v>887</v>
      </c>
      <c r="B39" s="190">
        <v>402566.24</v>
      </c>
      <c r="C39" s="190">
        <v>52992.73</v>
      </c>
      <c r="D39" s="194">
        <f t="shared" si="1"/>
        <v>455558.97</v>
      </c>
      <c r="E39" s="190">
        <v>267056.45</v>
      </c>
      <c r="F39" s="190">
        <v>264978.61</v>
      </c>
      <c r="G39" s="194">
        <f t="shared" si="2"/>
        <v>188502.51999999996</v>
      </c>
    </row>
    <row r="40" spans="1:7" x14ac:dyDescent="0.25">
      <c r="A40" s="185" t="s">
        <v>888</v>
      </c>
      <c r="B40" s="190">
        <v>288857.82</v>
      </c>
      <c r="C40" s="190">
        <v>0</v>
      </c>
      <c r="D40" s="194">
        <f t="shared" si="1"/>
        <v>288857.82</v>
      </c>
      <c r="E40" s="190">
        <v>284508.02</v>
      </c>
      <c r="F40" s="190">
        <v>283586.63</v>
      </c>
      <c r="G40" s="194">
        <f t="shared" si="2"/>
        <v>4349.7999999999884</v>
      </c>
    </row>
    <row r="41" spans="1:7" x14ac:dyDescent="0.25">
      <c r="A41" s="185" t="s">
        <v>889</v>
      </c>
      <c r="B41" s="190">
        <v>830178.14</v>
      </c>
      <c r="C41" s="190">
        <v>-475871.4</v>
      </c>
      <c r="D41" s="194">
        <f t="shared" si="1"/>
        <v>354306.74</v>
      </c>
      <c r="E41" s="190">
        <v>59949.52</v>
      </c>
      <c r="F41" s="190">
        <v>59075.13</v>
      </c>
      <c r="G41" s="194">
        <f t="shared" si="2"/>
        <v>294357.21999999997</v>
      </c>
    </row>
    <row r="42" spans="1:7" x14ac:dyDescent="0.25">
      <c r="A42" s="185" t="s">
        <v>890</v>
      </c>
      <c r="B42" s="190">
        <v>8573525.3699999992</v>
      </c>
      <c r="C42" s="190">
        <v>1756814.63</v>
      </c>
      <c r="D42" s="194">
        <f t="shared" si="1"/>
        <v>10330340</v>
      </c>
      <c r="E42" s="190">
        <v>10330339.560000001</v>
      </c>
      <c r="F42" s="190">
        <v>10330339.560000001</v>
      </c>
      <c r="G42" s="194">
        <f t="shared" si="2"/>
        <v>0.43999999947845936</v>
      </c>
    </row>
    <row r="43" spans="1:7" x14ac:dyDescent="0.25">
      <c r="A43" s="185" t="s">
        <v>891</v>
      </c>
      <c r="B43" s="190">
        <v>5988209.5800000001</v>
      </c>
      <c r="C43" s="190">
        <v>0</v>
      </c>
      <c r="D43" s="194">
        <f t="shared" si="1"/>
        <v>5988209.5800000001</v>
      </c>
      <c r="E43" s="190">
        <v>5988209.5800000001</v>
      </c>
      <c r="F43" s="190">
        <v>5988209.5800000001</v>
      </c>
      <c r="G43" s="194">
        <f t="shared" si="2"/>
        <v>0</v>
      </c>
    </row>
    <row r="44" spans="1:7" x14ac:dyDescent="0.25">
      <c r="A44" s="185" t="s">
        <v>892</v>
      </c>
      <c r="B44" s="190">
        <v>4492527.05</v>
      </c>
      <c r="C44" s="190">
        <v>626500</v>
      </c>
      <c r="D44" s="194">
        <f t="shared" si="1"/>
        <v>5119027.05</v>
      </c>
      <c r="E44" s="190">
        <v>5119027.05</v>
      </c>
      <c r="F44" s="190">
        <v>5119027.05</v>
      </c>
      <c r="G44" s="194">
        <f t="shared" si="2"/>
        <v>0</v>
      </c>
    </row>
    <row r="45" spans="1:7" x14ac:dyDescent="0.25">
      <c r="A45" s="186" t="s">
        <v>150</v>
      </c>
      <c r="B45" s="191"/>
      <c r="C45" s="191"/>
      <c r="D45" s="191"/>
      <c r="E45" s="191"/>
      <c r="F45" s="191"/>
      <c r="G45" s="191"/>
    </row>
    <row r="46" spans="1:7" x14ac:dyDescent="0.25">
      <c r="A46" s="187" t="s">
        <v>382</v>
      </c>
      <c r="B46" s="192">
        <f>SUM(B47:B59)</f>
        <v>76832757.549999997</v>
      </c>
      <c r="C46" s="192">
        <f t="shared" ref="C46:G46" si="3">SUM(C47:C59)</f>
        <v>35709587.369999997</v>
      </c>
      <c r="D46" s="192">
        <f t="shared" si="3"/>
        <v>112542344.92000002</v>
      </c>
      <c r="E46" s="192">
        <f t="shared" si="3"/>
        <v>95042459.669999987</v>
      </c>
      <c r="F46" s="192">
        <f t="shared" si="3"/>
        <v>95039457.579999998</v>
      </c>
      <c r="G46" s="192">
        <f t="shared" si="3"/>
        <v>17499885.250000004</v>
      </c>
    </row>
    <row r="47" spans="1:7" x14ac:dyDescent="0.25">
      <c r="A47" s="185" t="s">
        <v>859</v>
      </c>
      <c r="B47" s="190">
        <v>0</v>
      </c>
      <c r="C47" s="190">
        <v>8654446.8000000007</v>
      </c>
      <c r="D47" s="194">
        <f t="shared" ref="D47:D58" si="4">B47+C47</f>
        <v>8654446.8000000007</v>
      </c>
      <c r="E47" s="190">
        <v>8654446.8000000007</v>
      </c>
      <c r="F47" s="190">
        <v>8654446.8000000007</v>
      </c>
      <c r="G47" s="194">
        <f t="shared" ref="G47:G59" si="5">D47-E47</f>
        <v>0</v>
      </c>
    </row>
    <row r="48" spans="1:7" x14ac:dyDescent="0.25">
      <c r="A48" s="185" t="s">
        <v>861</v>
      </c>
      <c r="B48" s="190">
        <v>680000</v>
      </c>
      <c r="C48" s="190">
        <v>-200657.48</v>
      </c>
      <c r="D48" s="194">
        <f t="shared" si="4"/>
        <v>479342.52</v>
      </c>
      <c r="E48" s="190">
        <v>479342.52</v>
      </c>
      <c r="F48" s="190">
        <v>479342.52</v>
      </c>
      <c r="G48" s="194">
        <f t="shared" si="5"/>
        <v>0</v>
      </c>
    </row>
    <row r="49" spans="1:7" x14ac:dyDescent="0.25">
      <c r="A49" s="185" t="s">
        <v>872</v>
      </c>
      <c r="B49" s="190">
        <v>0</v>
      </c>
      <c r="C49" s="190">
        <v>1657416</v>
      </c>
      <c r="D49" s="194">
        <f t="shared" si="4"/>
        <v>1657416</v>
      </c>
      <c r="E49" s="190">
        <v>501275.56</v>
      </c>
      <c r="F49" s="190">
        <v>501275.56</v>
      </c>
      <c r="G49" s="194">
        <f t="shared" si="5"/>
        <v>1156140.44</v>
      </c>
    </row>
    <row r="50" spans="1:7" x14ac:dyDescent="0.25">
      <c r="A50" s="185" t="s">
        <v>873</v>
      </c>
      <c r="B50" s="190">
        <v>0</v>
      </c>
      <c r="C50" s="190">
        <v>817500</v>
      </c>
      <c r="D50" s="194">
        <f t="shared" si="4"/>
        <v>817500</v>
      </c>
      <c r="E50" s="190">
        <v>815790</v>
      </c>
      <c r="F50" s="190">
        <v>815790</v>
      </c>
      <c r="G50" s="194">
        <f t="shared" si="5"/>
        <v>1710</v>
      </c>
    </row>
    <row r="51" spans="1:7" x14ac:dyDescent="0.25">
      <c r="A51" s="185" t="s">
        <v>874</v>
      </c>
      <c r="B51" s="190">
        <v>0</v>
      </c>
      <c r="C51" s="190">
        <v>1100000</v>
      </c>
      <c r="D51" s="194">
        <f t="shared" si="4"/>
        <v>1100000</v>
      </c>
      <c r="E51" s="190">
        <v>1099999.99</v>
      </c>
      <c r="F51" s="190">
        <v>1099999.99</v>
      </c>
      <c r="G51" s="194">
        <f t="shared" si="5"/>
        <v>1.0000000009313226E-2</v>
      </c>
    </row>
    <row r="52" spans="1:7" x14ac:dyDescent="0.25">
      <c r="A52" s="185" t="s">
        <v>877</v>
      </c>
      <c r="B52" s="190">
        <v>24713563.289999999</v>
      </c>
      <c r="C52" s="190">
        <v>18177914.879999999</v>
      </c>
      <c r="D52" s="194">
        <f t="shared" si="4"/>
        <v>42891478.170000002</v>
      </c>
      <c r="E52" s="190">
        <v>28408179.649999999</v>
      </c>
      <c r="F52" s="190">
        <v>28408179.649999999</v>
      </c>
      <c r="G52" s="194">
        <f t="shared" si="5"/>
        <v>14483298.520000003</v>
      </c>
    </row>
    <row r="53" spans="1:7" x14ac:dyDescent="0.25">
      <c r="A53" s="185" t="s">
        <v>879</v>
      </c>
      <c r="B53" s="190">
        <v>0</v>
      </c>
      <c r="C53" s="190">
        <v>100000</v>
      </c>
      <c r="D53" s="194">
        <f t="shared" si="4"/>
        <v>100000</v>
      </c>
      <c r="E53" s="190">
        <v>84896.55</v>
      </c>
      <c r="F53" s="190">
        <v>84896.55</v>
      </c>
      <c r="G53" s="194">
        <f t="shared" si="5"/>
        <v>15103.449999999997</v>
      </c>
    </row>
    <row r="54" spans="1:7" x14ac:dyDescent="0.25">
      <c r="A54" s="185" t="s">
        <v>881</v>
      </c>
      <c r="B54" s="190">
        <v>1500000</v>
      </c>
      <c r="C54" s="190">
        <v>2193716.6800000002</v>
      </c>
      <c r="D54" s="194">
        <f t="shared" si="4"/>
        <v>3693716.68</v>
      </c>
      <c r="E54" s="190">
        <v>2133716.6800000002</v>
      </c>
      <c r="F54" s="190">
        <v>2133716.6800000002</v>
      </c>
      <c r="G54" s="194">
        <f t="shared" si="5"/>
        <v>1560000</v>
      </c>
    </row>
    <row r="55" spans="1:7" x14ac:dyDescent="0.25">
      <c r="A55" s="185" t="s">
        <v>882</v>
      </c>
      <c r="B55" s="190">
        <v>47784977.649999999</v>
      </c>
      <c r="C55" s="190">
        <v>2695242.42</v>
      </c>
      <c r="D55" s="194">
        <f t="shared" si="4"/>
        <v>50480220.07</v>
      </c>
      <c r="E55" s="190">
        <v>50229540.68</v>
      </c>
      <c r="F55" s="190">
        <v>50226538.590000004</v>
      </c>
      <c r="G55" s="194">
        <f t="shared" si="5"/>
        <v>250679.3900000006</v>
      </c>
    </row>
    <row r="56" spans="1:7" x14ac:dyDescent="0.25">
      <c r="A56" s="185" t="s">
        <v>883</v>
      </c>
      <c r="B56" s="190">
        <v>150000</v>
      </c>
      <c r="C56" s="190">
        <v>0</v>
      </c>
      <c r="D56" s="194">
        <f t="shared" si="4"/>
        <v>150000</v>
      </c>
      <c r="E56" s="190">
        <v>150000</v>
      </c>
      <c r="F56" s="190">
        <v>150000</v>
      </c>
      <c r="G56" s="194">
        <f t="shared" si="5"/>
        <v>0</v>
      </c>
    </row>
    <row r="57" spans="1:7" x14ac:dyDescent="0.25">
      <c r="A57" s="185" t="s">
        <v>884</v>
      </c>
      <c r="B57" s="190">
        <v>2004216.61</v>
      </c>
      <c r="C57" s="190">
        <v>250008.07</v>
      </c>
      <c r="D57" s="194">
        <f t="shared" si="4"/>
        <v>2254224.6800000002</v>
      </c>
      <c r="E57" s="190">
        <v>2249742.2400000002</v>
      </c>
      <c r="F57" s="190">
        <v>2249742.2400000002</v>
      </c>
      <c r="G57" s="194">
        <f t="shared" si="5"/>
        <v>4482.4399999999441</v>
      </c>
    </row>
    <row r="58" spans="1:7" x14ac:dyDescent="0.25">
      <c r="A58" s="185" t="s">
        <v>886</v>
      </c>
      <c r="B58" s="190">
        <v>0</v>
      </c>
      <c r="C58" s="190">
        <v>264000</v>
      </c>
      <c r="D58" s="194">
        <f t="shared" si="4"/>
        <v>264000</v>
      </c>
      <c r="E58" s="190">
        <v>235529</v>
      </c>
      <c r="F58" s="190">
        <v>235529</v>
      </c>
      <c r="G58" s="194">
        <f t="shared" si="5"/>
        <v>28471</v>
      </c>
    </row>
    <row r="59" spans="1:7" x14ac:dyDescent="0.25">
      <c r="A59" s="186" t="s">
        <v>150</v>
      </c>
      <c r="B59" s="191"/>
      <c r="C59" s="191"/>
      <c r="D59" s="194">
        <f>B59+C59</f>
        <v>0</v>
      </c>
      <c r="E59" s="194">
        <v>0</v>
      </c>
      <c r="F59" s="194">
        <v>0</v>
      </c>
      <c r="G59" s="194">
        <f t="shared" si="5"/>
        <v>0</v>
      </c>
    </row>
    <row r="60" spans="1:7" x14ac:dyDescent="0.25">
      <c r="A60" s="187" t="s">
        <v>378</v>
      </c>
      <c r="B60" s="192">
        <f>B9+B46</f>
        <v>279139308.19</v>
      </c>
      <c r="C60" s="192">
        <f t="shared" ref="C60:F60" si="6">C9+C46</f>
        <v>85207951.409999996</v>
      </c>
      <c r="D60" s="192">
        <f>B60+C60</f>
        <v>364347259.60000002</v>
      </c>
      <c r="E60" s="192">
        <f t="shared" si="6"/>
        <v>306568825.32000005</v>
      </c>
      <c r="F60" s="192">
        <f t="shared" si="6"/>
        <v>291564441.43000001</v>
      </c>
      <c r="G60" s="192">
        <f>D60-E60</f>
        <v>57778434.279999971</v>
      </c>
    </row>
    <row r="61" spans="1:7" x14ac:dyDescent="0.25">
      <c r="A61" s="188"/>
      <c r="B61" s="193"/>
      <c r="C61" s="193"/>
      <c r="D61" s="193"/>
      <c r="E61" s="193"/>
      <c r="F61" s="193"/>
      <c r="G61" s="19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B1" zoomScale="75" zoomScaleNormal="75" workbookViewId="0">
      <selection activeCell="E73" sqref="E7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0" t="s">
        <v>383</v>
      </c>
      <c r="B1" s="241"/>
      <c r="C1" s="241"/>
      <c r="D1" s="241"/>
      <c r="E1" s="241"/>
      <c r="F1" s="241"/>
      <c r="G1" s="241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384</v>
      </c>
      <c r="B3" s="91"/>
      <c r="C3" s="91"/>
      <c r="D3" s="91"/>
      <c r="E3" s="91"/>
      <c r="F3" s="91"/>
      <c r="G3" s="92"/>
    </row>
    <row r="4" spans="1:7" x14ac:dyDescent="0.25">
      <c r="A4" s="90" t="s">
        <v>385</v>
      </c>
      <c r="B4" s="91"/>
      <c r="C4" s="91"/>
      <c r="D4" s="91"/>
      <c r="E4" s="91"/>
      <c r="F4" s="91"/>
      <c r="G4" s="92"/>
    </row>
    <row r="5" spans="1:7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ht="15.75" customHeight="1" x14ac:dyDescent="0.25">
      <c r="A7" s="232" t="s">
        <v>4</v>
      </c>
      <c r="B7" s="225" t="s">
        <v>298</v>
      </c>
      <c r="C7" s="226"/>
      <c r="D7" s="226"/>
      <c r="E7" s="226"/>
      <c r="F7" s="227"/>
      <c r="G7" s="236" t="s">
        <v>299</v>
      </c>
    </row>
    <row r="8" spans="1:7" ht="30" x14ac:dyDescent="0.25">
      <c r="A8" s="233"/>
      <c r="B8" s="19" t="s">
        <v>204</v>
      </c>
      <c r="C8" s="6" t="s">
        <v>386</v>
      </c>
      <c r="D8" s="19" t="s">
        <v>301</v>
      </c>
      <c r="E8" s="19" t="s">
        <v>189</v>
      </c>
      <c r="F8" s="24" t="s">
        <v>205</v>
      </c>
      <c r="G8" s="235"/>
    </row>
    <row r="9" spans="1:7" ht="16.5" customHeight="1" x14ac:dyDescent="0.25">
      <c r="A9" s="20" t="s">
        <v>387</v>
      </c>
      <c r="B9" s="197">
        <f>B10+B19+B27+B37</f>
        <v>202306550.64000002</v>
      </c>
      <c r="C9" s="197">
        <f t="shared" ref="C9:G9" si="0">C10+C19+C27+C37</f>
        <v>49498364.039999992</v>
      </c>
      <c r="D9" s="197">
        <f t="shared" si="0"/>
        <v>251804914.68000001</v>
      </c>
      <c r="E9" s="197">
        <f t="shared" si="0"/>
        <v>211526365.65000001</v>
      </c>
      <c r="F9" s="197">
        <f t="shared" si="0"/>
        <v>196524983.84999996</v>
      </c>
      <c r="G9" s="197">
        <f t="shared" si="0"/>
        <v>40278549.030000009</v>
      </c>
    </row>
    <row r="10" spans="1:7" ht="15" customHeight="1" x14ac:dyDescent="0.25">
      <c r="A10" s="46" t="s">
        <v>388</v>
      </c>
      <c r="B10" s="196">
        <f>SUM(B11:B18)</f>
        <v>119680788.89</v>
      </c>
      <c r="C10" s="196">
        <f t="shared" ref="C10:G10" si="1">SUM(C11:C18)</f>
        <v>12027260.300000001</v>
      </c>
      <c r="D10" s="196">
        <f t="shared" si="1"/>
        <v>131708049.19</v>
      </c>
      <c r="E10" s="196">
        <f t="shared" si="1"/>
        <v>116459691.38</v>
      </c>
      <c r="F10" s="196">
        <f t="shared" si="1"/>
        <v>103502159.34999999</v>
      </c>
      <c r="G10" s="196">
        <f t="shared" si="1"/>
        <v>15248357.809999999</v>
      </c>
    </row>
    <row r="11" spans="1:7" x14ac:dyDescent="0.25">
      <c r="A11" s="65" t="s">
        <v>389</v>
      </c>
      <c r="B11" s="195">
        <v>27315565</v>
      </c>
      <c r="C11" s="195">
        <v>16467078.23</v>
      </c>
      <c r="D11" s="196">
        <f>B11+C11</f>
        <v>43782643.230000004</v>
      </c>
      <c r="E11" s="195">
        <v>41603677.780000001</v>
      </c>
      <c r="F11" s="195">
        <v>29245062.59</v>
      </c>
      <c r="G11" s="196">
        <f>D11-E11</f>
        <v>2178965.450000003</v>
      </c>
    </row>
    <row r="12" spans="1:7" x14ac:dyDescent="0.25">
      <c r="A12" s="65" t="s">
        <v>390</v>
      </c>
      <c r="B12" s="195">
        <v>526484.4</v>
      </c>
      <c r="C12" s="195">
        <v>0</v>
      </c>
      <c r="D12" s="196">
        <f t="shared" ref="D12:D18" si="2">B12+C12</f>
        <v>526484.4</v>
      </c>
      <c r="E12" s="195">
        <v>500592.68</v>
      </c>
      <c r="F12" s="195">
        <v>498283.22</v>
      </c>
      <c r="G12" s="196">
        <f t="shared" ref="G12:G18" si="3">D12-E12</f>
        <v>25891.72000000003</v>
      </c>
    </row>
    <row r="13" spans="1:7" x14ac:dyDescent="0.25">
      <c r="A13" s="65" t="s">
        <v>391</v>
      </c>
      <c r="B13" s="195">
        <v>22854035.890000001</v>
      </c>
      <c r="C13" s="195">
        <v>637753.02</v>
      </c>
      <c r="D13" s="196">
        <f t="shared" si="2"/>
        <v>23491788.91</v>
      </c>
      <c r="E13" s="195">
        <v>17320849.350000001</v>
      </c>
      <c r="F13" s="195">
        <v>17262624.75</v>
      </c>
      <c r="G13" s="196">
        <f t="shared" si="3"/>
        <v>6170939.5599999987</v>
      </c>
    </row>
    <row r="14" spans="1:7" x14ac:dyDescent="0.25">
      <c r="A14" s="65" t="s">
        <v>392</v>
      </c>
      <c r="B14" s="196">
        <v>0</v>
      </c>
      <c r="C14" s="196">
        <v>0</v>
      </c>
      <c r="D14" s="196">
        <f t="shared" si="2"/>
        <v>0</v>
      </c>
      <c r="E14" s="196">
        <v>0</v>
      </c>
      <c r="F14" s="196">
        <v>0</v>
      </c>
      <c r="G14" s="196">
        <f t="shared" si="3"/>
        <v>0</v>
      </c>
    </row>
    <row r="15" spans="1:7" x14ac:dyDescent="0.25">
      <c r="A15" s="65" t="s">
        <v>393</v>
      </c>
      <c r="B15" s="195">
        <v>5686301.6699999999</v>
      </c>
      <c r="C15" s="195">
        <v>-187000</v>
      </c>
      <c r="D15" s="196">
        <f t="shared" si="2"/>
        <v>5499301.6699999999</v>
      </c>
      <c r="E15" s="195">
        <v>5027367.3</v>
      </c>
      <c r="F15" s="195">
        <v>5001125.84</v>
      </c>
      <c r="G15" s="196">
        <f t="shared" si="3"/>
        <v>471934.37000000011</v>
      </c>
    </row>
    <row r="16" spans="1:7" x14ac:dyDescent="0.25">
      <c r="A16" s="65" t="s">
        <v>394</v>
      </c>
      <c r="B16" s="196">
        <v>0</v>
      </c>
      <c r="C16" s="196">
        <v>0</v>
      </c>
      <c r="D16" s="196">
        <f t="shared" si="2"/>
        <v>0</v>
      </c>
      <c r="E16" s="196">
        <v>0</v>
      </c>
      <c r="F16" s="196">
        <v>0</v>
      </c>
      <c r="G16" s="196">
        <f t="shared" si="3"/>
        <v>0</v>
      </c>
    </row>
    <row r="17" spans="1:7" x14ac:dyDescent="0.25">
      <c r="A17" s="65" t="s">
        <v>395</v>
      </c>
      <c r="B17" s="195">
        <v>21536158.129999999</v>
      </c>
      <c r="C17" s="195">
        <v>-870037.74</v>
      </c>
      <c r="D17" s="196">
        <f t="shared" si="2"/>
        <v>20666120.390000001</v>
      </c>
      <c r="E17" s="195">
        <v>17684709.120000001</v>
      </c>
      <c r="F17" s="195">
        <v>17335227.879999999</v>
      </c>
      <c r="G17" s="196">
        <f t="shared" si="3"/>
        <v>2981411.2699999996</v>
      </c>
    </row>
    <row r="18" spans="1:7" x14ac:dyDescent="0.25">
      <c r="A18" s="65" t="s">
        <v>396</v>
      </c>
      <c r="B18" s="195">
        <v>41762243.799999997</v>
      </c>
      <c r="C18" s="195">
        <v>-4020533.21</v>
      </c>
      <c r="D18" s="196">
        <f t="shared" si="2"/>
        <v>37741710.589999996</v>
      </c>
      <c r="E18" s="195">
        <v>34322495.149999999</v>
      </c>
      <c r="F18" s="195">
        <v>34159835.07</v>
      </c>
      <c r="G18" s="196">
        <f t="shared" si="3"/>
        <v>3419215.4399999976</v>
      </c>
    </row>
    <row r="19" spans="1:7" x14ac:dyDescent="0.25">
      <c r="A19" s="46" t="s">
        <v>397</v>
      </c>
      <c r="B19" s="196">
        <f>SUM(B20:B26)</f>
        <v>71314695.290000007</v>
      </c>
      <c r="C19" s="196">
        <f t="shared" ref="C19:G19" si="4">SUM(C20:C26)</f>
        <v>36571983.439999998</v>
      </c>
      <c r="D19" s="196">
        <f t="shared" si="4"/>
        <v>107886678.73</v>
      </c>
      <c r="E19" s="196">
        <f t="shared" si="4"/>
        <v>86844303.530000001</v>
      </c>
      <c r="F19" s="196">
        <f t="shared" si="4"/>
        <v>84823649.179999992</v>
      </c>
      <c r="G19" s="196">
        <f t="shared" si="4"/>
        <v>21042375.20000001</v>
      </c>
    </row>
    <row r="20" spans="1:7" x14ac:dyDescent="0.25">
      <c r="A20" s="65" t="s">
        <v>398</v>
      </c>
      <c r="B20" s="195">
        <v>7882966.8399999999</v>
      </c>
      <c r="C20" s="195">
        <v>1255217.99</v>
      </c>
      <c r="D20" s="196">
        <f t="shared" ref="D20:D26" si="5">B20+C20</f>
        <v>9138184.8300000001</v>
      </c>
      <c r="E20" s="195">
        <v>8430734.8699999992</v>
      </c>
      <c r="F20" s="195">
        <v>8423906.3200000003</v>
      </c>
      <c r="G20" s="196">
        <f t="shared" ref="G20:G26" si="6">D20-E20</f>
        <v>707449.96000000089</v>
      </c>
    </row>
    <row r="21" spans="1:7" x14ac:dyDescent="0.25">
      <c r="A21" s="65" t="s">
        <v>399</v>
      </c>
      <c r="B21" s="195">
        <v>34414300.450000003</v>
      </c>
      <c r="C21" s="195">
        <v>34291036.979999997</v>
      </c>
      <c r="D21" s="196">
        <f t="shared" si="5"/>
        <v>68705337.430000007</v>
      </c>
      <c r="E21" s="195">
        <v>50134030.390000001</v>
      </c>
      <c r="F21" s="195">
        <v>48141533.140000001</v>
      </c>
      <c r="G21" s="196">
        <f t="shared" si="6"/>
        <v>18571307.040000007</v>
      </c>
    </row>
    <row r="22" spans="1:7" x14ac:dyDescent="0.25">
      <c r="A22" s="65" t="s">
        <v>400</v>
      </c>
      <c r="B22" s="196">
        <v>0</v>
      </c>
      <c r="C22" s="196">
        <v>0</v>
      </c>
      <c r="D22" s="196">
        <f t="shared" si="5"/>
        <v>0</v>
      </c>
      <c r="E22" s="196">
        <v>0</v>
      </c>
      <c r="F22" s="196">
        <v>0</v>
      </c>
      <c r="G22" s="196">
        <f t="shared" si="6"/>
        <v>0</v>
      </c>
    </row>
    <row r="23" spans="1:7" x14ac:dyDescent="0.25">
      <c r="A23" s="65" t="s">
        <v>401</v>
      </c>
      <c r="B23" s="195">
        <v>10480736.630000001</v>
      </c>
      <c r="C23" s="195">
        <v>626500</v>
      </c>
      <c r="D23" s="196">
        <f t="shared" si="5"/>
        <v>11107236.630000001</v>
      </c>
      <c r="E23" s="195">
        <v>11107236.630000001</v>
      </c>
      <c r="F23" s="195">
        <v>11107236.630000001</v>
      </c>
      <c r="G23" s="196">
        <f t="shared" si="6"/>
        <v>0</v>
      </c>
    </row>
    <row r="24" spans="1:7" x14ac:dyDescent="0.25">
      <c r="A24" s="65" t="s">
        <v>402</v>
      </c>
      <c r="B24" s="195">
        <v>5613011.5</v>
      </c>
      <c r="C24" s="195">
        <v>-495000</v>
      </c>
      <c r="D24" s="196">
        <f t="shared" si="5"/>
        <v>5118011.5</v>
      </c>
      <c r="E24" s="195">
        <v>3828689.01</v>
      </c>
      <c r="F24" s="195">
        <v>3821435.27</v>
      </c>
      <c r="G24" s="196">
        <f t="shared" si="6"/>
        <v>1289322.4900000002</v>
      </c>
    </row>
    <row r="25" spans="1:7" x14ac:dyDescent="0.25">
      <c r="A25" s="65" t="s">
        <v>403</v>
      </c>
      <c r="B25" s="195">
        <v>11331726.880000001</v>
      </c>
      <c r="C25" s="195">
        <v>1459728.47</v>
      </c>
      <c r="D25" s="196">
        <f t="shared" si="5"/>
        <v>12791455.350000001</v>
      </c>
      <c r="E25" s="195">
        <v>12427139.6</v>
      </c>
      <c r="F25" s="195">
        <v>12416481.25</v>
      </c>
      <c r="G25" s="196">
        <f t="shared" si="6"/>
        <v>364315.75000000186</v>
      </c>
    </row>
    <row r="26" spans="1:7" x14ac:dyDescent="0.25">
      <c r="A26" s="65" t="s">
        <v>404</v>
      </c>
      <c r="B26" s="195">
        <v>1591952.99</v>
      </c>
      <c r="C26" s="195">
        <v>-565500</v>
      </c>
      <c r="D26" s="196">
        <f t="shared" si="5"/>
        <v>1026452.99</v>
      </c>
      <c r="E26" s="195">
        <v>916473.03</v>
      </c>
      <c r="F26" s="195">
        <v>913056.57</v>
      </c>
      <c r="G26" s="196">
        <f t="shared" si="6"/>
        <v>109979.95999999996</v>
      </c>
    </row>
    <row r="27" spans="1:7" x14ac:dyDescent="0.25">
      <c r="A27" s="46" t="s">
        <v>405</v>
      </c>
      <c r="B27" s="196">
        <f>SUM(B28:B36)</f>
        <v>11311066.460000001</v>
      </c>
      <c r="C27" s="196">
        <f t="shared" ref="C27:G27" si="7">SUM(C28:C36)</f>
        <v>899120.3</v>
      </c>
      <c r="D27" s="196">
        <f t="shared" si="7"/>
        <v>12210186.760000002</v>
      </c>
      <c r="E27" s="196">
        <f t="shared" si="7"/>
        <v>8222370.7399999993</v>
      </c>
      <c r="F27" s="196">
        <f t="shared" si="7"/>
        <v>8199175.3199999994</v>
      </c>
      <c r="G27" s="196">
        <f t="shared" si="7"/>
        <v>3987816.0200000005</v>
      </c>
    </row>
    <row r="28" spans="1:7" x14ac:dyDescent="0.25">
      <c r="A28" s="67" t="s">
        <v>406</v>
      </c>
      <c r="B28" s="195">
        <v>5147544.6900000004</v>
      </c>
      <c r="C28" s="195">
        <v>-543204.69999999995</v>
      </c>
      <c r="D28" s="196">
        <f t="shared" ref="D28:D36" si="8">B28+C28</f>
        <v>4604339.99</v>
      </c>
      <c r="E28" s="195">
        <v>2141099.75</v>
      </c>
      <c r="F28" s="195">
        <v>2129679.2999999998</v>
      </c>
      <c r="G28" s="196">
        <f t="shared" ref="G28:G36" si="9">D28-E28</f>
        <v>2463240.2400000002</v>
      </c>
    </row>
    <row r="29" spans="1:7" x14ac:dyDescent="0.25">
      <c r="A29" s="65" t="s">
        <v>407</v>
      </c>
      <c r="B29" s="195">
        <v>0</v>
      </c>
      <c r="C29" s="195">
        <v>1442325</v>
      </c>
      <c r="D29" s="196">
        <f t="shared" si="8"/>
        <v>1442325</v>
      </c>
      <c r="E29" s="195">
        <v>1440390</v>
      </c>
      <c r="F29" s="195">
        <v>1440390</v>
      </c>
      <c r="G29" s="196">
        <f t="shared" si="9"/>
        <v>1935</v>
      </c>
    </row>
    <row r="30" spans="1:7" x14ac:dyDescent="0.25">
      <c r="A30" s="65" t="s">
        <v>408</v>
      </c>
      <c r="B30" s="196">
        <v>0</v>
      </c>
      <c r="C30" s="196">
        <v>0</v>
      </c>
      <c r="D30" s="196">
        <f t="shared" si="8"/>
        <v>0</v>
      </c>
      <c r="E30" s="196">
        <v>0</v>
      </c>
      <c r="F30" s="196">
        <v>0</v>
      </c>
      <c r="G30" s="196">
        <f t="shared" si="9"/>
        <v>0</v>
      </c>
    </row>
    <row r="31" spans="1:7" x14ac:dyDescent="0.25">
      <c r="A31" s="65" t="s">
        <v>409</v>
      </c>
      <c r="B31" s="196">
        <v>0</v>
      </c>
      <c r="C31" s="196">
        <v>0</v>
      </c>
      <c r="D31" s="196">
        <f t="shared" si="8"/>
        <v>0</v>
      </c>
      <c r="E31" s="196">
        <v>0</v>
      </c>
      <c r="F31" s="196">
        <v>0</v>
      </c>
      <c r="G31" s="196">
        <f t="shared" si="9"/>
        <v>0</v>
      </c>
    </row>
    <row r="32" spans="1:7" x14ac:dyDescent="0.25">
      <c r="A32" s="65" t="s">
        <v>410</v>
      </c>
      <c r="B32" s="196">
        <v>0</v>
      </c>
      <c r="C32" s="196">
        <v>0</v>
      </c>
      <c r="D32" s="196">
        <f t="shared" si="8"/>
        <v>0</v>
      </c>
      <c r="E32" s="196">
        <v>0</v>
      </c>
      <c r="F32" s="196">
        <v>0</v>
      </c>
      <c r="G32" s="196">
        <f t="shared" si="9"/>
        <v>0</v>
      </c>
    </row>
    <row r="33" spans="1:7" ht="14.45" customHeight="1" x14ac:dyDescent="0.25">
      <c r="A33" s="65" t="s">
        <v>411</v>
      </c>
      <c r="B33" s="195">
        <v>2594352.13</v>
      </c>
      <c r="C33" s="195">
        <v>-400000</v>
      </c>
      <c r="D33" s="196">
        <f t="shared" si="8"/>
        <v>2194352.13</v>
      </c>
      <c r="E33" s="195">
        <v>1729254.51</v>
      </c>
      <c r="F33" s="195">
        <v>1723838.05</v>
      </c>
      <c r="G33" s="196">
        <f t="shared" si="9"/>
        <v>465097.61999999988</v>
      </c>
    </row>
    <row r="34" spans="1:7" ht="14.45" customHeight="1" x14ac:dyDescent="0.25">
      <c r="A34" s="65" t="s">
        <v>412</v>
      </c>
      <c r="B34" s="195">
        <v>2122000</v>
      </c>
      <c r="C34" s="195">
        <v>-220000</v>
      </c>
      <c r="D34" s="196">
        <f t="shared" si="8"/>
        <v>1902000</v>
      </c>
      <c r="E34" s="195">
        <v>1623124.51</v>
      </c>
      <c r="F34" s="195">
        <v>1623124.51</v>
      </c>
      <c r="G34" s="196">
        <f t="shared" si="9"/>
        <v>278875.49</v>
      </c>
    </row>
    <row r="35" spans="1:7" ht="14.45" customHeight="1" x14ac:dyDescent="0.25">
      <c r="A35" s="65" t="s">
        <v>413</v>
      </c>
      <c r="B35" s="195">
        <v>1447169.64</v>
      </c>
      <c r="C35" s="195">
        <v>620000</v>
      </c>
      <c r="D35" s="196">
        <f t="shared" si="8"/>
        <v>2067169.64</v>
      </c>
      <c r="E35" s="195">
        <v>1288501.97</v>
      </c>
      <c r="F35" s="195">
        <v>1282143.46</v>
      </c>
      <c r="G35" s="196">
        <f t="shared" si="9"/>
        <v>778667.66999999993</v>
      </c>
    </row>
    <row r="36" spans="1:7" ht="14.45" customHeight="1" x14ac:dyDescent="0.25">
      <c r="A36" s="65" t="s">
        <v>414</v>
      </c>
      <c r="B36" s="196">
        <v>0</v>
      </c>
      <c r="C36" s="196">
        <v>0</v>
      </c>
      <c r="D36" s="196">
        <f t="shared" si="8"/>
        <v>0</v>
      </c>
      <c r="E36" s="196">
        <v>0</v>
      </c>
      <c r="F36" s="196">
        <v>0</v>
      </c>
      <c r="G36" s="196">
        <f t="shared" si="9"/>
        <v>0</v>
      </c>
    </row>
    <row r="37" spans="1:7" ht="14.45" customHeight="1" x14ac:dyDescent="0.25">
      <c r="A37" s="47" t="s">
        <v>415</v>
      </c>
      <c r="B37" s="99">
        <f>SUM(B38:B41)</f>
        <v>0</v>
      </c>
      <c r="C37" s="99">
        <f t="shared" ref="C37:G37" si="10">SUM(C38:C41)</f>
        <v>0</v>
      </c>
      <c r="D37" s="99">
        <f t="shared" si="10"/>
        <v>0</v>
      </c>
      <c r="E37" s="99">
        <f t="shared" si="10"/>
        <v>0</v>
      </c>
      <c r="F37" s="99">
        <f t="shared" si="10"/>
        <v>0</v>
      </c>
      <c r="G37" s="99">
        <f t="shared" si="10"/>
        <v>0</v>
      </c>
    </row>
    <row r="38" spans="1:7" x14ac:dyDescent="0.25">
      <c r="A38" s="67" t="s">
        <v>416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</row>
    <row r="39" spans="1:7" ht="30" x14ac:dyDescent="0.25">
      <c r="A39" s="67" t="s">
        <v>417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</row>
    <row r="40" spans="1:7" x14ac:dyDescent="0.25">
      <c r="A40" s="67" t="s">
        <v>418</v>
      </c>
      <c r="B40" s="99">
        <v>0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</row>
    <row r="41" spans="1:7" x14ac:dyDescent="0.25">
      <c r="A41" s="67" t="s">
        <v>419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</row>
    <row r="42" spans="1:7" x14ac:dyDescent="0.25">
      <c r="A42" s="67"/>
      <c r="B42" s="157"/>
      <c r="C42" s="157"/>
      <c r="D42" s="157"/>
      <c r="E42" s="157"/>
      <c r="F42" s="157"/>
      <c r="G42" s="157"/>
    </row>
    <row r="43" spans="1:7" x14ac:dyDescent="0.25">
      <c r="A43" s="3" t="s">
        <v>420</v>
      </c>
      <c r="B43" s="155">
        <f>SUM(B44,B53,B61,B71)</f>
        <v>76832757.549999997</v>
      </c>
      <c r="C43" s="155">
        <f t="shared" ref="C43:G43" si="11">SUM(C44,C53,C61,C71)</f>
        <v>35709587.369999997</v>
      </c>
      <c r="D43" s="155">
        <f t="shared" si="11"/>
        <v>112542344.91999999</v>
      </c>
      <c r="E43" s="155">
        <f t="shared" si="11"/>
        <v>95042459.670000002</v>
      </c>
      <c r="F43" s="155">
        <f t="shared" si="11"/>
        <v>95039457.579999998</v>
      </c>
      <c r="G43" s="155">
        <f t="shared" si="11"/>
        <v>17499885.249999993</v>
      </c>
    </row>
    <row r="44" spans="1:7" x14ac:dyDescent="0.25">
      <c r="A44" s="46" t="s">
        <v>388</v>
      </c>
      <c r="B44" s="196">
        <f>SUM(B45:B52)</f>
        <v>50619194.259999998</v>
      </c>
      <c r="C44" s="196">
        <f t="shared" ref="C44:G44" si="12">SUM(C45:C52)</f>
        <v>11399039.810000001</v>
      </c>
      <c r="D44" s="196">
        <f t="shared" si="12"/>
        <v>62018234.07</v>
      </c>
      <c r="E44" s="196">
        <f t="shared" si="12"/>
        <v>61763072.240000002</v>
      </c>
      <c r="F44" s="196">
        <f t="shared" si="12"/>
        <v>61760070.149999999</v>
      </c>
      <c r="G44" s="196">
        <f t="shared" si="12"/>
        <v>255161.82999999821</v>
      </c>
    </row>
    <row r="45" spans="1:7" x14ac:dyDescent="0.25">
      <c r="A45" s="67" t="s">
        <v>389</v>
      </c>
      <c r="B45" s="195">
        <v>0</v>
      </c>
      <c r="C45" s="195">
        <v>8654446.8000000007</v>
      </c>
      <c r="D45" s="196">
        <f t="shared" ref="D45:D52" si="13">B45+C45</f>
        <v>8654446.8000000007</v>
      </c>
      <c r="E45" s="195">
        <v>8654446.8000000007</v>
      </c>
      <c r="F45" s="195">
        <v>8654446.8000000007</v>
      </c>
      <c r="G45" s="196">
        <f t="shared" ref="G45:G52" si="14">D45-E45</f>
        <v>0</v>
      </c>
    </row>
    <row r="46" spans="1:7" x14ac:dyDescent="0.25">
      <c r="A46" s="67" t="s">
        <v>390</v>
      </c>
      <c r="B46" s="196">
        <v>0</v>
      </c>
      <c r="C46" s="196">
        <v>0</v>
      </c>
      <c r="D46" s="196">
        <f t="shared" si="13"/>
        <v>0</v>
      </c>
      <c r="E46" s="196">
        <v>0</v>
      </c>
      <c r="F46" s="196">
        <v>0</v>
      </c>
      <c r="G46" s="196">
        <f t="shared" si="14"/>
        <v>0</v>
      </c>
    </row>
    <row r="47" spans="1:7" x14ac:dyDescent="0.25">
      <c r="A47" s="67" t="s">
        <v>391</v>
      </c>
      <c r="B47" s="195">
        <v>680000</v>
      </c>
      <c r="C47" s="195">
        <v>-200657.48</v>
      </c>
      <c r="D47" s="196">
        <f t="shared" si="13"/>
        <v>479342.52</v>
      </c>
      <c r="E47" s="195">
        <v>479342.52</v>
      </c>
      <c r="F47" s="195">
        <v>479342.52</v>
      </c>
      <c r="G47" s="196">
        <f t="shared" si="14"/>
        <v>0</v>
      </c>
    </row>
    <row r="48" spans="1:7" x14ac:dyDescent="0.25">
      <c r="A48" s="67" t="s">
        <v>392</v>
      </c>
      <c r="B48" s="196">
        <v>0</v>
      </c>
      <c r="C48" s="196">
        <v>0</v>
      </c>
      <c r="D48" s="196">
        <f t="shared" si="13"/>
        <v>0</v>
      </c>
      <c r="E48" s="196">
        <v>0</v>
      </c>
      <c r="F48" s="196">
        <v>0</v>
      </c>
      <c r="G48" s="196">
        <f t="shared" si="14"/>
        <v>0</v>
      </c>
    </row>
    <row r="49" spans="1:7" x14ac:dyDescent="0.25">
      <c r="A49" s="67" t="s">
        <v>393</v>
      </c>
      <c r="B49" s="196">
        <v>0</v>
      </c>
      <c r="C49" s="196">
        <v>0</v>
      </c>
      <c r="D49" s="196">
        <f t="shared" si="13"/>
        <v>0</v>
      </c>
      <c r="E49" s="196">
        <v>0</v>
      </c>
      <c r="F49" s="196">
        <v>0</v>
      </c>
      <c r="G49" s="196">
        <f t="shared" si="14"/>
        <v>0</v>
      </c>
    </row>
    <row r="50" spans="1:7" x14ac:dyDescent="0.25">
      <c r="A50" s="67" t="s">
        <v>394</v>
      </c>
      <c r="B50" s="196">
        <v>0</v>
      </c>
      <c r="C50" s="196">
        <v>0</v>
      </c>
      <c r="D50" s="196">
        <f t="shared" si="13"/>
        <v>0</v>
      </c>
      <c r="E50" s="196">
        <v>0</v>
      </c>
      <c r="F50" s="196">
        <v>0</v>
      </c>
      <c r="G50" s="196">
        <f t="shared" si="14"/>
        <v>0</v>
      </c>
    </row>
    <row r="51" spans="1:7" x14ac:dyDescent="0.25">
      <c r="A51" s="67" t="s">
        <v>395</v>
      </c>
      <c r="B51" s="195">
        <v>49939194.259999998</v>
      </c>
      <c r="C51" s="195">
        <v>2945250.49</v>
      </c>
      <c r="D51" s="196">
        <f t="shared" si="13"/>
        <v>52884444.75</v>
      </c>
      <c r="E51" s="195">
        <v>52629282.920000002</v>
      </c>
      <c r="F51" s="195">
        <v>52626280.829999998</v>
      </c>
      <c r="G51" s="196">
        <f t="shared" si="14"/>
        <v>255161.82999999821</v>
      </c>
    </row>
    <row r="52" spans="1:7" x14ac:dyDescent="0.25">
      <c r="A52" s="67" t="s">
        <v>396</v>
      </c>
      <c r="B52" s="196">
        <v>0</v>
      </c>
      <c r="C52" s="196">
        <v>0</v>
      </c>
      <c r="D52" s="196">
        <f t="shared" si="13"/>
        <v>0</v>
      </c>
      <c r="E52" s="196">
        <v>0</v>
      </c>
      <c r="F52" s="196">
        <v>0</v>
      </c>
      <c r="G52" s="196">
        <f t="shared" si="14"/>
        <v>0</v>
      </c>
    </row>
    <row r="53" spans="1:7" x14ac:dyDescent="0.25">
      <c r="A53" s="46" t="s">
        <v>397</v>
      </c>
      <c r="B53" s="196">
        <f>SUM(B54:B60)</f>
        <v>26213563.289999999</v>
      </c>
      <c r="C53" s="196">
        <f t="shared" ref="C53:G53" si="15">SUM(C54:C60)</f>
        <v>22393047.559999999</v>
      </c>
      <c r="D53" s="196">
        <f t="shared" si="15"/>
        <v>48606610.849999994</v>
      </c>
      <c r="E53" s="196">
        <f t="shared" si="15"/>
        <v>31363597.440000001</v>
      </c>
      <c r="F53" s="196">
        <f t="shared" si="15"/>
        <v>31363597.440000001</v>
      </c>
      <c r="G53" s="196">
        <f t="shared" si="15"/>
        <v>17243013.409999993</v>
      </c>
    </row>
    <row r="54" spans="1:7" x14ac:dyDescent="0.25">
      <c r="A54" s="67" t="s">
        <v>398</v>
      </c>
      <c r="B54" s="196">
        <v>0</v>
      </c>
      <c r="C54" s="196">
        <v>0</v>
      </c>
      <c r="D54" s="196">
        <f t="shared" ref="D54:D60" si="16">B54+C54</f>
        <v>0</v>
      </c>
      <c r="E54" s="196">
        <v>0</v>
      </c>
      <c r="F54" s="196">
        <v>0</v>
      </c>
      <c r="G54" s="196">
        <f t="shared" ref="G54:G60" si="17">D54-E54</f>
        <v>0</v>
      </c>
    </row>
    <row r="55" spans="1:7" x14ac:dyDescent="0.25">
      <c r="A55" s="67" t="s">
        <v>399</v>
      </c>
      <c r="B55" s="195">
        <v>26213563.289999999</v>
      </c>
      <c r="C55" s="195">
        <v>22029047.559999999</v>
      </c>
      <c r="D55" s="196">
        <f t="shared" si="16"/>
        <v>48242610.849999994</v>
      </c>
      <c r="E55" s="195">
        <v>31043171.890000001</v>
      </c>
      <c r="F55" s="195">
        <v>31043171.890000001</v>
      </c>
      <c r="G55" s="196">
        <f t="shared" si="17"/>
        <v>17199438.959999993</v>
      </c>
    </row>
    <row r="56" spans="1:7" x14ac:dyDescent="0.25">
      <c r="A56" s="67" t="s">
        <v>400</v>
      </c>
      <c r="B56" s="196">
        <v>0</v>
      </c>
      <c r="C56" s="196">
        <v>0</v>
      </c>
      <c r="D56" s="196">
        <f t="shared" si="16"/>
        <v>0</v>
      </c>
      <c r="E56" s="196">
        <v>0</v>
      </c>
      <c r="F56" s="196">
        <v>0</v>
      </c>
      <c r="G56" s="196">
        <f t="shared" si="17"/>
        <v>0</v>
      </c>
    </row>
    <row r="57" spans="1:7" x14ac:dyDescent="0.25">
      <c r="A57" s="68" t="s">
        <v>401</v>
      </c>
      <c r="B57" s="196">
        <v>0</v>
      </c>
      <c r="C57" s="196">
        <v>0</v>
      </c>
      <c r="D57" s="196">
        <f t="shared" si="16"/>
        <v>0</v>
      </c>
      <c r="E57" s="196">
        <v>0</v>
      </c>
      <c r="F57" s="196">
        <v>0</v>
      </c>
      <c r="G57" s="196">
        <f t="shared" si="17"/>
        <v>0</v>
      </c>
    </row>
    <row r="58" spans="1:7" x14ac:dyDescent="0.25">
      <c r="A58" s="67" t="s">
        <v>402</v>
      </c>
      <c r="B58" s="195">
        <v>0</v>
      </c>
      <c r="C58" s="195">
        <v>100000</v>
      </c>
      <c r="D58" s="196">
        <f t="shared" si="16"/>
        <v>100000</v>
      </c>
      <c r="E58" s="195">
        <v>84896.55</v>
      </c>
      <c r="F58" s="195">
        <v>84896.55</v>
      </c>
      <c r="G58" s="196">
        <f t="shared" si="17"/>
        <v>15103.449999999997</v>
      </c>
    </row>
    <row r="59" spans="1:7" x14ac:dyDescent="0.25">
      <c r="A59" s="67" t="s">
        <v>403</v>
      </c>
      <c r="B59" s="195">
        <v>0</v>
      </c>
      <c r="C59" s="195">
        <v>264000</v>
      </c>
      <c r="D59" s="196">
        <f t="shared" si="16"/>
        <v>264000</v>
      </c>
      <c r="E59" s="195">
        <v>235529</v>
      </c>
      <c r="F59" s="195">
        <v>235529</v>
      </c>
      <c r="G59" s="196">
        <f t="shared" si="17"/>
        <v>28471</v>
      </c>
    </row>
    <row r="60" spans="1:7" x14ac:dyDescent="0.25">
      <c r="A60" s="67" t="s">
        <v>404</v>
      </c>
      <c r="B60" s="196">
        <v>0</v>
      </c>
      <c r="C60" s="196">
        <v>0</v>
      </c>
      <c r="D60" s="196">
        <f t="shared" si="16"/>
        <v>0</v>
      </c>
      <c r="E60" s="196">
        <v>0</v>
      </c>
      <c r="F60" s="196">
        <v>0</v>
      </c>
      <c r="G60" s="196">
        <f t="shared" si="17"/>
        <v>0</v>
      </c>
    </row>
    <row r="61" spans="1:7" x14ac:dyDescent="0.25">
      <c r="A61" s="46" t="s">
        <v>405</v>
      </c>
      <c r="B61" s="196">
        <f>SUM(B62:B70)</f>
        <v>0</v>
      </c>
      <c r="C61" s="196">
        <f t="shared" ref="C61:G61" si="18">SUM(C62:C70)</f>
        <v>1917500</v>
      </c>
      <c r="D61" s="196">
        <f t="shared" si="18"/>
        <v>1917500</v>
      </c>
      <c r="E61" s="196">
        <f t="shared" si="18"/>
        <v>1915789.99</v>
      </c>
      <c r="F61" s="196">
        <f t="shared" si="18"/>
        <v>1915789.99</v>
      </c>
      <c r="G61" s="196">
        <f t="shared" si="18"/>
        <v>1710.0100000000093</v>
      </c>
    </row>
    <row r="62" spans="1:7" x14ac:dyDescent="0.25">
      <c r="A62" s="67" t="s">
        <v>406</v>
      </c>
      <c r="B62" s="196">
        <v>0</v>
      </c>
      <c r="C62" s="196">
        <v>0</v>
      </c>
      <c r="D62" s="196">
        <f t="shared" ref="D62:D70" si="19">B62+C62</f>
        <v>0</v>
      </c>
      <c r="E62" s="196">
        <v>0</v>
      </c>
      <c r="F62" s="196">
        <v>0</v>
      </c>
      <c r="G62" s="196">
        <f t="shared" ref="G62:G70" si="20">D62-E62</f>
        <v>0</v>
      </c>
    </row>
    <row r="63" spans="1:7" x14ac:dyDescent="0.25">
      <c r="A63" s="67" t="s">
        <v>407</v>
      </c>
      <c r="B63" s="195">
        <v>0</v>
      </c>
      <c r="C63" s="195">
        <v>817500</v>
      </c>
      <c r="D63" s="196">
        <f t="shared" si="19"/>
        <v>817500</v>
      </c>
      <c r="E63" s="195">
        <v>815790</v>
      </c>
      <c r="F63" s="195">
        <v>815790</v>
      </c>
      <c r="G63" s="196">
        <f t="shared" si="20"/>
        <v>1710</v>
      </c>
    </row>
    <row r="64" spans="1:7" x14ac:dyDescent="0.25">
      <c r="A64" s="67" t="s">
        <v>408</v>
      </c>
      <c r="B64" s="196">
        <v>0</v>
      </c>
      <c r="C64" s="196">
        <v>0</v>
      </c>
      <c r="D64" s="196">
        <f t="shared" si="19"/>
        <v>0</v>
      </c>
      <c r="E64" s="196">
        <v>0</v>
      </c>
      <c r="F64" s="196">
        <v>0</v>
      </c>
      <c r="G64" s="196">
        <f t="shared" si="20"/>
        <v>0</v>
      </c>
    </row>
    <row r="65" spans="1:7" x14ac:dyDescent="0.25">
      <c r="A65" s="67" t="s">
        <v>409</v>
      </c>
      <c r="B65" s="196">
        <v>0</v>
      </c>
      <c r="C65" s="196">
        <v>0</v>
      </c>
      <c r="D65" s="196">
        <f t="shared" si="19"/>
        <v>0</v>
      </c>
      <c r="E65" s="196">
        <v>0</v>
      </c>
      <c r="F65" s="196">
        <v>0</v>
      </c>
      <c r="G65" s="196">
        <f t="shared" si="20"/>
        <v>0</v>
      </c>
    </row>
    <row r="66" spans="1:7" x14ac:dyDescent="0.25">
      <c r="A66" s="67" t="s">
        <v>410</v>
      </c>
      <c r="B66" s="196">
        <v>0</v>
      </c>
      <c r="C66" s="196">
        <v>0</v>
      </c>
      <c r="D66" s="196">
        <f t="shared" si="19"/>
        <v>0</v>
      </c>
      <c r="E66" s="196">
        <v>0</v>
      </c>
      <c r="F66" s="196">
        <v>0</v>
      </c>
      <c r="G66" s="196">
        <f t="shared" si="20"/>
        <v>0</v>
      </c>
    </row>
    <row r="67" spans="1:7" x14ac:dyDescent="0.25">
      <c r="A67" s="67" t="s">
        <v>411</v>
      </c>
      <c r="B67" s="196">
        <v>0</v>
      </c>
      <c r="C67" s="196">
        <v>0</v>
      </c>
      <c r="D67" s="196">
        <f t="shared" si="19"/>
        <v>0</v>
      </c>
      <c r="E67" s="196">
        <v>0</v>
      </c>
      <c r="F67" s="196">
        <v>0</v>
      </c>
      <c r="G67" s="196">
        <f t="shared" si="20"/>
        <v>0</v>
      </c>
    </row>
    <row r="68" spans="1:7" x14ac:dyDescent="0.25">
      <c r="A68" s="67" t="s">
        <v>412</v>
      </c>
      <c r="B68" s="195">
        <v>0</v>
      </c>
      <c r="C68" s="195">
        <v>1100000</v>
      </c>
      <c r="D68" s="196">
        <f t="shared" si="19"/>
        <v>1100000</v>
      </c>
      <c r="E68" s="195">
        <v>1099999.99</v>
      </c>
      <c r="F68" s="195">
        <v>1099999.99</v>
      </c>
      <c r="G68" s="196">
        <f t="shared" si="20"/>
        <v>1.0000000009313226E-2</v>
      </c>
    </row>
    <row r="69" spans="1:7" x14ac:dyDescent="0.25">
      <c r="A69" s="67" t="s">
        <v>413</v>
      </c>
      <c r="B69" s="196">
        <v>0</v>
      </c>
      <c r="C69" s="196">
        <v>0</v>
      </c>
      <c r="D69" s="196">
        <f t="shared" si="19"/>
        <v>0</v>
      </c>
      <c r="E69" s="196">
        <v>0</v>
      </c>
      <c r="F69" s="196">
        <v>0</v>
      </c>
      <c r="G69" s="196">
        <f t="shared" si="20"/>
        <v>0</v>
      </c>
    </row>
    <row r="70" spans="1:7" x14ac:dyDescent="0.25">
      <c r="A70" s="67" t="s">
        <v>414</v>
      </c>
      <c r="B70" s="196">
        <v>0</v>
      </c>
      <c r="C70" s="196">
        <v>0</v>
      </c>
      <c r="D70" s="196">
        <f t="shared" si="19"/>
        <v>0</v>
      </c>
      <c r="E70" s="196">
        <v>0</v>
      </c>
      <c r="F70" s="196">
        <v>0</v>
      </c>
      <c r="G70" s="196">
        <f t="shared" si="20"/>
        <v>0</v>
      </c>
    </row>
    <row r="71" spans="1:7" x14ac:dyDescent="0.25">
      <c r="A71" s="47" t="s">
        <v>415</v>
      </c>
      <c r="B71" s="198">
        <f>SUM(B72:B75)</f>
        <v>0</v>
      </c>
      <c r="C71" s="198">
        <f t="shared" ref="C71:G71" si="21">SUM(C72:C75)</f>
        <v>0</v>
      </c>
      <c r="D71" s="198">
        <f t="shared" si="21"/>
        <v>0</v>
      </c>
      <c r="E71" s="198">
        <f t="shared" si="21"/>
        <v>0</v>
      </c>
      <c r="F71" s="198">
        <f t="shared" si="21"/>
        <v>0</v>
      </c>
      <c r="G71" s="198">
        <f t="shared" si="21"/>
        <v>0</v>
      </c>
    </row>
    <row r="72" spans="1:7" x14ac:dyDescent="0.25">
      <c r="A72" s="67" t="s">
        <v>416</v>
      </c>
      <c r="B72" s="196">
        <v>0</v>
      </c>
      <c r="C72" s="196">
        <v>0</v>
      </c>
      <c r="D72" s="196">
        <f t="shared" ref="D72:D75" si="22">B72+C72</f>
        <v>0</v>
      </c>
      <c r="E72" s="196">
        <v>0</v>
      </c>
      <c r="F72" s="196">
        <v>0</v>
      </c>
      <c r="G72" s="196">
        <f t="shared" ref="G72:G75" si="23">D72-E72</f>
        <v>0</v>
      </c>
    </row>
    <row r="73" spans="1:7" ht="30" x14ac:dyDescent="0.25">
      <c r="A73" s="67" t="s">
        <v>417</v>
      </c>
      <c r="B73" s="196">
        <v>0</v>
      </c>
      <c r="C73" s="196">
        <v>0</v>
      </c>
      <c r="D73" s="196">
        <f t="shared" si="22"/>
        <v>0</v>
      </c>
      <c r="E73" s="196">
        <v>0</v>
      </c>
      <c r="F73" s="196">
        <v>0</v>
      </c>
      <c r="G73" s="196">
        <f t="shared" si="23"/>
        <v>0</v>
      </c>
    </row>
    <row r="74" spans="1:7" x14ac:dyDescent="0.25">
      <c r="A74" s="67" t="s">
        <v>418</v>
      </c>
      <c r="B74" s="196">
        <v>0</v>
      </c>
      <c r="C74" s="196">
        <v>0</v>
      </c>
      <c r="D74" s="196">
        <f t="shared" si="22"/>
        <v>0</v>
      </c>
      <c r="E74" s="196">
        <v>0</v>
      </c>
      <c r="F74" s="196">
        <v>0</v>
      </c>
      <c r="G74" s="196">
        <f t="shared" si="23"/>
        <v>0</v>
      </c>
    </row>
    <row r="75" spans="1:7" x14ac:dyDescent="0.25">
      <c r="A75" s="67" t="s">
        <v>419</v>
      </c>
      <c r="B75" s="196">
        <v>0</v>
      </c>
      <c r="C75" s="196">
        <v>0</v>
      </c>
      <c r="D75" s="196">
        <f t="shared" si="22"/>
        <v>0</v>
      </c>
      <c r="E75" s="196">
        <v>0</v>
      </c>
      <c r="F75" s="196">
        <v>0</v>
      </c>
      <c r="G75" s="196">
        <f t="shared" si="23"/>
        <v>0</v>
      </c>
    </row>
    <row r="76" spans="1:7" x14ac:dyDescent="0.25">
      <c r="A76" s="35"/>
      <c r="B76" s="159"/>
      <c r="C76" s="159"/>
      <c r="D76" s="159"/>
      <c r="E76" s="159"/>
      <c r="F76" s="159"/>
      <c r="G76" s="159"/>
    </row>
    <row r="77" spans="1:7" x14ac:dyDescent="0.25">
      <c r="A77" s="3" t="s">
        <v>378</v>
      </c>
      <c r="B77" s="155">
        <f>B43+B9</f>
        <v>279139308.19</v>
      </c>
      <c r="C77" s="155">
        <f t="shared" ref="C77:G77" si="24">C43+C9</f>
        <v>85207951.409999996</v>
      </c>
      <c r="D77" s="155">
        <f>D43+D9</f>
        <v>364347259.60000002</v>
      </c>
      <c r="E77" s="155">
        <f t="shared" si="24"/>
        <v>306568825.31999999</v>
      </c>
      <c r="F77" s="155">
        <f t="shared" si="24"/>
        <v>291564441.42999995</v>
      </c>
      <c r="G77" s="155">
        <f t="shared" si="24"/>
        <v>57778434.280000001</v>
      </c>
    </row>
    <row r="78" spans="1:7" x14ac:dyDescent="0.25">
      <c r="A78" s="43"/>
      <c r="B78" s="160"/>
      <c r="C78" s="160"/>
      <c r="D78" s="160"/>
      <c r="E78" s="160"/>
      <c r="F78" s="160"/>
      <c r="G78" s="16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G43 B76:G76 B77:C77 E7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B1" zoomScale="75" zoomScaleNormal="75" workbookViewId="0">
      <selection activeCell="E23" sqref="E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7" t="s">
        <v>421</v>
      </c>
      <c r="B1" s="217"/>
      <c r="C1" s="217"/>
      <c r="D1" s="217"/>
      <c r="E1" s="217"/>
      <c r="F1" s="217"/>
      <c r="G1" s="218"/>
    </row>
    <row r="2" spans="1:7" x14ac:dyDescent="0.25">
      <c r="A2" s="87" t="str">
        <f>'Formato 1'!A2</f>
        <v>MUNICIPIO DE URIANGATO GTO.</v>
      </c>
      <c r="B2" s="88"/>
      <c r="C2" s="88"/>
      <c r="D2" s="88"/>
      <c r="E2" s="88"/>
      <c r="F2" s="88"/>
      <c r="G2" s="89"/>
    </row>
    <row r="3" spans="1:7" x14ac:dyDescent="0.25">
      <c r="A3" s="90" t="s">
        <v>296</v>
      </c>
      <c r="B3" s="91"/>
      <c r="C3" s="91"/>
      <c r="D3" s="91"/>
      <c r="E3" s="91"/>
      <c r="F3" s="91"/>
      <c r="G3" s="92"/>
    </row>
    <row r="4" spans="1:7" x14ac:dyDescent="0.25">
      <c r="A4" s="90" t="s">
        <v>422</v>
      </c>
      <c r="B4" s="91"/>
      <c r="C4" s="91"/>
      <c r="D4" s="91"/>
      <c r="E4" s="91"/>
      <c r="F4" s="91"/>
      <c r="G4" s="92"/>
    </row>
    <row r="5" spans="1:7" x14ac:dyDescent="0.25">
      <c r="A5" s="90" t="str">
        <f>'Formato 3'!A4</f>
        <v>Del 01 de Enero al 31 de Diciembre de 2025</v>
      </c>
      <c r="B5" s="91"/>
      <c r="C5" s="91"/>
      <c r="D5" s="91"/>
      <c r="E5" s="91"/>
      <c r="F5" s="91"/>
      <c r="G5" s="92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x14ac:dyDescent="0.25">
      <c r="A7" s="232" t="s">
        <v>4</v>
      </c>
      <c r="B7" s="235" t="s">
        <v>298</v>
      </c>
      <c r="C7" s="235"/>
      <c r="D7" s="235"/>
      <c r="E7" s="235"/>
      <c r="F7" s="235"/>
      <c r="G7" s="235" t="s">
        <v>299</v>
      </c>
    </row>
    <row r="8" spans="1:7" ht="30" x14ac:dyDescent="0.25">
      <c r="A8" s="233"/>
      <c r="B8" s="6" t="s">
        <v>204</v>
      </c>
      <c r="C8" s="25" t="s">
        <v>386</v>
      </c>
      <c r="D8" s="25" t="s">
        <v>231</v>
      </c>
      <c r="E8" s="25" t="s">
        <v>189</v>
      </c>
      <c r="F8" s="25" t="s">
        <v>205</v>
      </c>
      <c r="G8" s="242"/>
    </row>
    <row r="9" spans="1:7" ht="15.75" customHeight="1" x14ac:dyDescent="0.25">
      <c r="A9" s="20" t="s">
        <v>423</v>
      </c>
      <c r="B9" s="202">
        <f>SUM(B10,B11,B12,B15,B16,B19)</f>
        <v>91044878.579999998</v>
      </c>
      <c r="C9" s="202">
        <f t="shared" ref="C9:G9" si="0">SUM(C10,C11,C12,C15,C16,C19)</f>
        <v>-4497518.47</v>
      </c>
      <c r="D9" s="202">
        <f t="shared" si="0"/>
        <v>86547360.109999999</v>
      </c>
      <c r="E9" s="202">
        <f t="shared" si="0"/>
        <v>77821122.109999999</v>
      </c>
      <c r="F9" s="202">
        <f t="shared" si="0"/>
        <v>77773695.969999999</v>
      </c>
      <c r="G9" s="202">
        <f t="shared" si="0"/>
        <v>8726238</v>
      </c>
    </row>
    <row r="10" spans="1:7" x14ac:dyDescent="0.25">
      <c r="A10" s="46" t="s">
        <v>424</v>
      </c>
      <c r="B10" s="203">
        <v>91044878.579999998</v>
      </c>
      <c r="C10" s="203">
        <v>-4497518.47</v>
      </c>
      <c r="D10" s="204">
        <f>B10+C10</f>
        <v>86547360.109999999</v>
      </c>
      <c r="E10" s="203">
        <v>77821122.109999999</v>
      </c>
      <c r="F10" s="203">
        <v>77773695.969999999</v>
      </c>
      <c r="G10" s="204">
        <f>D10-E10</f>
        <v>8726238</v>
      </c>
    </row>
    <row r="11" spans="1:7" ht="15.75" customHeight="1" x14ac:dyDescent="0.25">
      <c r="A11" s="46" t="s">
        <v>425</v>
      </c>
      <c r="B11" s="204">
        <v>0</v>
      </c>
      <c r="C11" s="204">
        <v>0</v>
      </c>
      <c r="D11" s="204">
        <f>B11+C11</f>
        <v>0</v>
      </c>
      <c r="E11" s="204">
        <v>0</v>
      </c>
      <c r="F11" s="204">
        <v>0</v>
      </c>
      <c r="G11" s="204">
        <f>D11-E11</f>
        <v>0</v>
      </c>
    </row>
    <row r="12" spans="1:7" x14ac:dyDescent="0.25">
      <c r="A12" s="46" t="s">
        <v>426</v>
      </c>
      <c r="B12" s="204">
        <f>B13+B14</f>
        <v>0</v>
      </c>
      <c r="C12" s="204">
        <f t="shared" ref="C12:G12" si="1">C13+C14</f>
        <v>0</v>
      </c>
      <c r="D12" s="204">
        <f t="shared" si="1"/>
        <v>0</v>
      </c>
      <c r="E12" s="204">
        <f t="shared" si="1"/>
        <v>0</v>
      </c>
      <c r="F12" s="204">
        <f t="shared" si="1"/>
        <v>0</v>
      </c>
      <c r="G12" s="204">
        <f t="shared" si="1"/>
        <v>0</v>
      </c>
    </row>
    <row r="13" spans="1:7" x14ac:dyDescent="0.25">
      <c r="A13" s="65" t="s">
        <v>427</v>
      </c>
      <c r="B13" s="204">
        <v>0</v>
      </c>
      <c r="C13" s="204">
        <v>0</v>
      </c>
      <c r="D13" s="204">
        <f>B13+C13</f>
        <v>0</v>
      </c>
      <c r="E13" s="204">
        <v>0</v>
      </c>
      <c r="F13" s="204">
        <v>0</v>
      </c>
      <c r="G13" s="204">
        <f>D13-E13</f>
        <v>0</v>
      </c>
    </row>
    <row r="14" spans="1:7" x14ac:dyDescent="0.25">
      <c r="A14" s="65" t="s">
        <v>428</v>
      </c>
      <c r="B14" s="204">
        <v>0</v>
      </c>
      <c r="C14" s="204">
        <v>0</v>
      </c>
      <c r="D14" s="204">
        <f>B14+C14</f>
        <v>0</v>
      </c>
      <c r="E14" s="204">
        <v>0</v>
      </c>
      <c r="F14" s="204">
        <v>0</v>
      </c>
      <c r="G14" s="204">
        <f>D14-E14</f>
        <v>0</v>
      </c>
    </row>
    <row r="15" spans="1:7" x14ac:dyDescent="0.25">
      <c r="A15" s="46" t="s">
        <v>429</v>
      </c>
      <c r="B15" s="204">
        <v>0</v>
      </c>
      <c r="C15" s="204">
        <v>0</v>
      </c>
      <c r="D15" s="204">
        <f>B15+C15</f>
        <v>0</v>
      </c>
      <c r="E15" s="204">
        <v>0</v>
      </c>
      <c r="F15" s="204">
        <v>0</v>
      </c>
      <c r="G15" s="204">
        <f>D15-E15</f>
        <v>0</v>
      </c>
    </row>
    <row r="16" spans="1:7" ht="30" x14ac:dyDescent="0.25">
      <c r="A16" s="47" t="s">
        <v>430</v>
      </c>
      <c r="B16" s="204">
        <f>B17+B18</f>
        <v>0</v>
      </c>
      <c r="C16" s="204">
        <f t="shared" ref="C16:G16" si="2">C17+C18</f>
        <v>0</v>
      </c>
      <c r="D16" s="204">
        <f t="shared" si="2"/>
        <v>0</v>
      </c>
      <c r="E16" s="204">
        <f t="shared" si="2"/>
        <v>0</v>
      </c>
      <c r="F16" s="204">
        <f t="shared" si="2"/>
        <v>0</v>
      </c>
      <c r="G16" s="204">
        <f t="shared" si="2"/>
        <v>0</v>
      </c>
    </row>
    <row r="17" spans="1:7" x14ac:dyDescent="0.25">
      <c r="A17" s="65" t="s">
        <v>431</v>
      </c>
      <c r="B17" s="204">
        <v>0</v>
      </c>
      <c r="C17" s="204">
        <v>0</v>
      </c>
      <c r="D17" s="204">
        <f>B17+C17</f>
        <v>0</v>
      </c>
      <c r="E17" s="204">
        <v>0</v>
      </c>
      <c r="F17" s="204">
        <v>0</v>
      </c>
      <c r="G17" s="204">
        <f>D17-E17</f>
        <v>0</v>
      </c>
    </row>
    <row r="18" spans="1:7" x14ac:dyDescent="0.25">
      <c r="A18" s="65" t="s">
        <v>432</v>
      </c>
      <c r="B18" s="204">
        <v>0</v>
      </c>
      <c r="C18" s="204">
        <v>0</v>
      </c>
      <c r="D18" s="204">
        <f>B18+C18</f>
        <v>0</v>
      </c>
      <c r="E18" s="204">
        <v>0</v>
      </c>
      <c r="F18" s="204">
        <v>0</v>
      </c>
      <c r="G18" s="204">
        <f>D18-E18</f>
        <v>0</v>
      </c>
    </row>
    <row r="19" spans="1:7" x14ac:dyDescent="0.25">
      <c r="A19" s="46" t="s">
        <v>433</v>
      </c>
      <c r="B19" s="204">
        <v>0</v>
      </c>
      <c r="C19" s="204">
        <v>0</v>
      </c>
      <c r="D19" s="204">
        <f>B19+C19</f>
        <v>0</v>
      </c>
      <c r="E19" s="204">
        <v>0</v>
      </c>
      <c r="F19" s="204">
        <v>0</v>
      </c>
      <c r="G19" s="204">
        <f>D19-E19</f>
        <v>0</v>
      </c>
    </row>
    <row r="20" spans="1:7" x14ac:dyDescent="0.25">
      <c r="A20" s="35"/>
      <c r="B20" s="205"/>
      <c r="C20" s="205"/>
      <c r="D20" s="205"/>
      <c r="E20" s="205"/>
      <c r="F20" s="205"/>
      <c r="G20" s="205"/>
    </row>
    <row r="21" spans="1:7" x14ac:dyDescent="0.25">
      <c r="A21" s="26" t="s">
        <v>434</v>
      </c>
      <c r="B21" s="202">
        <f>SUM(B22,B23,B24,B27,B28,B31)</f>
        <v>46886418.390000001</v>
      </c>
      <c r="C21" s="202">
        <f t="shared" ref="C21:F21" si="3">SUM(C22,C23,C24,C27,C28,C31)</f>
        <v>-6155388.9199999999</v>
      </c>
      <c r="D21" s="202">
        <f t="shared" si="3"/>
        <v>40731029.469999999</v>
      </c>
      <c r="E21" s="202">
        <f t="shared" si="3"/>
        <v>40476196.840000004</v>
      </c>
      <c r="F21" s="202">
        <f t="shared" si="3"/>
        <v>40473194.75</v>
      </c>
      <c r="G21" s="202">
        <f>SUM(G22,G23,G24,G27,G28,G31)</f>
        <v>254832.62999999523</v>
      </c>
    </row>
    <row r="22" spans="1:7" x14ac:dyDescent="0.25">
      <c r="A22" s="46" t="s">
        <v>424</v>
      </c>
      <c r="B22" s="199">
        <v>46886418.390000001</v>
      </c>
      <c r="C22" s="199">
        <v>-6155388.9199999999</v>
      </c>
      <c r="D22" s="200">
        <f>B22+C22</f>
        <v>40731029.469999999</v>
      </c>
      <c r="E22" s="199">
        <v>40476196.840000004</v>
      </c>
      <c r="F22" s="199">
        <v>40473194.75</v>
      </c>
      <c r="G22" s="200">
        <f>D22-E22</f>
        <v>254832.62999999523</v>
      </c>
    </row>
    <row r="23" spans="1:7" x14ac:dyDescent="0.25">
      <c r="A23" s="46" t="s">
        <v>425</v>
      </c>
      <c r="B23" s="200">
        <v>0</v>
      </c>
      <c r="C23" s="200">
        <v>0</v>
      </c>
      <c r="D23" s="200">
        <f>B23+C23</f>
        <v>0</v>
      </c>
      <c r="E23" s="200">
        <v>0</v>
      </c>
      <c r="F23" s="200">
        <v>0</v>
      </c>
      <c r="G23" s="200">
        <f>D23-E23</f>
        <v>0</v>
      </c>
    </row>
    <row r="24" spans="1:7" x14ac:dyDescent="0.25">
      <c r="A24" s="46" t="s">
        <v>426</v>
      </c>
      <c r="B24" s="200">
        <f>B25+B26</f>
        <v>0</v>
      </c>
      <c r="C24" s="200">
        <f>C25+C26</f>
        <v>0</v>
      </c>
      <c r="D24" s="200">
        <f>D25+D26</f>
        <v>0</v>
      </c>
      <c r="E24" s="200">
        <f t="shared" ref="E24:G24" si="4">E25+E26</f>
        <v>0</v>
      </c>
      <c r="F24" s="200">
        <f t="shared" si="4"/>
        <v>0</v>
      </c>
      <c r="G24" s="200">
        <f t="shared" si="4"/>
        <v>0</v>
      </c>
    </row>
    <row r="25" spans="1:7" x14ac:dyDescent="0.25">
      <c r="A25" s="65" t="s">
        <v>427</v>
      </c>
      <c r="B25" s="200">
        <v>0</v>
      </c>
      <c r="C25" s="200">
        <v>0</v>
      </c>
      <c r="D25" s="200">
        <f>B25+C25</f>
        <v>0</v>
      </c>
      <c r="E25" s="200">
        <v>0</v>
      </c>
      <c r="F25" s="200">
        <v>0</v>
      </c>
      <c r="G25" s="200">
        <f>D25-E25</f>
        <v>0</v>
      </c>
    </row>
    <row r="26" spans="1:7" x14ac:dyDescent="0.25">
      <c r="A26" s="65" t="s">
        <v>428</v>
      </c>
      <c r="B26" s="200">
        <v>0</v>
      </c>
      <c r="C26" s="200">
        <v>0</v>
      </c>
      <c r="D26" s="200">
        <f>B26+C26</f>
        <v>0</v>
      </c>
      <c r="E26" s="200">
        <v>0</v>
      </c>
      <c r="F26" s="200">
        <v>0</v>
      </c>
      <c r="G26" s="200">
        <f>D26-E26</f>
        <v>0</v>
      </c>
    </row>
    <row r="27" spans="1:7" x14ac:dyDescent="0.25">
      <c r="A27" s="46" t="s">
        <v>429</v>
      </c>
      <c r="B27" s="200">
        <v>0</v>
      </c>
      <c r="C27" s="200">
        <v>0</v>
      </c>
      <c r="D27" s="200">
        <f>B27+C27</f>
        <v>0</v>
      </c>
      <c r="E27" s="200">
        <v>0</v>
      </c>
      <c r="F27" s="200">
        <v>0</v>
      </c>
      <c r="G27" s="200">
        <f>D27-E27</f>
        <v>0</v>
      </c>
    </row>
    <row r="28" spans="1:7" ht="30" x14ac:dyDescent="0.25">
      <c r="A28" s="47" t="s">
        <v>430</v>
      </c>
      <c r="B28" s="200">
        <f>B29+B30</f>
        <v>0</v>
      </c>
      <c r="C28" s="200">
        <f t="shared" ref="C28:G28" si="5">C29+C30</f>
        <v>0</v>
      </c>
      <c r="D28" s="200">
        <f t="shared" si="5"/>
        <v>0</v>
      </c>
      <c r="E28" s="200">
        <f t="shared" si="5"/>
        <v>0</v>
      </c>
      <c r="F28" s="200">
        <f t="shared" si="5"/>
        <v>0</v>
      </c>
      <c r="G28" s="200">
        <f t="shared" si="5"/>
        <v>0</v>
      </c>
    </row>
    <row r="29" spans="1:7" x14ac:dyDescent="0.25">
      <c r="A29" s="65" t="s">
        <v>431</v>
      </c>
      <c r="B29" s="200">
        <v>0</v>
      </c>
      <c r="C29" s="200">
        <v>0</v>
      </c>
      <c r="D29" s="200">
        <f>B29+C29</f>
        <v>0</v>
      </c>
      <c r="E29" s="200">
        <v>0</v>
      </c>
      <c r="F29" s="200">
        <v>0</v>
      </c>
      <c r="G29" s="200">
        <f>D29-E29</f>
        <v>0</v>
      </c>
    </row>
    <row r="30" spans="1:7" x14ac:dyDescent="0.25">
      <c r="A30" s="65" t="s">
        <v>432</v>
      </c>
      <c r="B30" s="200">
        <v>0</v>
      </c>
      <c r="C30" s="200">
        <v>0</v>
      </c>
      <c r="D30" s="200">
        <f>B30+C30</f>
        <v>0</v>
      </c>
      <c r="E30" s="200">
        <v>0</v>
      </c>
      <c r="F30" s="200">
        <v>0</v>
      </c>
      <c r="G30" s="200">
        <f>D30-E30</f>
        <v>0</v>
      </c>
    </row>
    <row r="31" spans="1:7" x14ac:dyDescent="0.25">
      <c r="A31" s="46" t="s">
        <v>433</v>
      </c>
      <c r="B31" s="200">
        <v>0</v>
      </c>
      <c r="C31" s="200">
        <v>0</v>
      </c>
      <c r="D31" s="200">
        <f>B31+C31</f>
        <v>0</v>
      </c>
      <c r="E31" s="200">
        <v>0</v>
      </c>
      <c r="F31" s="200">
        <v>0</v>
      </c>
      <c r="G31" s="200">
        <f>D31-E31</f>
        <v>0</v>
      </c>
    </row>
    <row r="32" spans="1:7" x14ac:dyDescent="0.25">
      <c r="A32" s="35"/>
      <c r="B32" s="201"/>
      <c r="C32" s="201"/>
      <c r="D32" s="201"/>
      <c r="E32" s="201"/>
      <c r="F32" s="201"/>
      <c r="G32" s="201"/>
    </row>
    <row r="33" spans="1:7" ht="14.45" customHeight="1" x14ac:dyDescent="0.25">
      <c r="A33" s="3" t="s">
        <v>435</v>
      </c>
      <c r="B33" s="202">
        <f>B21+B9</f>
        <v>137931296.97</v>
      </c>
      <c r="C33" s="202">
        <f t="shared" ref="C33:G33" si="6">C21+C9</f>
        <v>-10652907.390000001</v>
      </c>
      <c r="D33" s="202">
        <f t="shared" si="6"/>
        <v>127278389.58</v>
      </c>
      <c r="E33" s="202">
        <f t="shared" si="6"/>
        <v>118297318.95</v>
      </c>
      <c r="F33" s="202">
        <f t="shared" si="6"/>
        <v>118246890.72</v>
      </c>
      <c r="G33" s="202">
        <f t="shared" si="6"/>
        <v>8981070.6299999952</v>
      </c>
    </row>
    <row r="34" spans="1:7" ht="14.45" customHeight="1" x14ac:dyDescent="0.25">
      <c r="A34" s="43"/>
      <c r="B34" s="206"/>
      <c r="C34" s="206"/>
      <c r="D34" s="206"/>
      <c r="E34" s="206"/>
      <c r="F34" s="206"/>
      <c r="G34" s="20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1:F21 B33:F33" unlockedFormula="1"/>
    <ignoredError sqref="G21 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2026-02-27T19:23:21Z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