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ECDB9458-5841-4956-A59A-7A6CC04FC268}" xr6:coauthVersionLast="47" xr6:coauthVersionMax="47" xr10:uidLastSave="{00000000-0000-0000-0000-000000000000}"/>
  <bookViews>
    <workbookView xWindow="-120" yWindow="-120" windowWidth="24240" windowHeight="13140" tabRatio="863" firstSheet="1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<sst xmlns="http://schemas.openxmlformats.org/spreadsheetml/2006/main" count="854" uniqueCount="598">
  <si>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</si>
  <si>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</si>
  <si>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</si>
  <si>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</si>
  <si>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</si>
  <si>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</si>
  <si>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</si>
  <si>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</si>
  <si>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</si>
  <si>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</si>
  <si>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</si>
  <si>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</si>
  <si>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</si>
  <si>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</si>
  <si>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</si>
  <si>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</si>
  <si>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</si>
  <si>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</si>
  <si>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</si>
  <si>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</si>
  <si>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</si>
  <si>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</si>
  <si>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</si>
  <si>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</si>
  <si>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</si>
  <si>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</si>
  <si>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</si>
  <si>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</si>
  <si>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</si>
  <si>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</si>
  <si>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</si>
  <si>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</si>
  <si>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</si>
  <si>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</si>
  <si>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</si>
  <si>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</si>
  <si>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</si>
  <si>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</si>
  <si>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</si>
  <si>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</si>
  <si>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</si>
  <si>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</si>
  <si>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</si>
  <si>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</si>
  <si>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</si>
  <si>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</si>
  <si>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</si>
  <si>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</si>
  <si>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</si>
  <si>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</si>
  <si>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</si>
  <si>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</si>
  <si>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</si>
  <si>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</si>
  <si>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</si>
  <si>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</si>
  <si>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</si>
  <si>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</si>
  <si>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</si>
  <si>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</si>
  <si>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</si>
  <si>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</si>
  <si>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</si>
  <si>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</si>
  <si>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</si>
  <si>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</si>
  <si>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</si>
  <si>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</si>
  <si>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</si>
  <si>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</si>
  <si>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</si>
  <si>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</si>
  <si>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</si>
  <si>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</si>
  <si>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</si>
  <si>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</si>
  <si>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</si>
  <si>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</si>
  <si>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</si>
  <si>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</si>
  <si>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</si>
  <si>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</si>
  <si>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</si>
  <si>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</si>
  <si>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</si>
  <si>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</si>
  <si>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</si>
  <si>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</si>
  <si>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</si>
  <si>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</si>
  <si>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</si>
  <si>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</si>
  <si>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</si>
  <si>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</si>
  <si>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</si>
  <si>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</si>
  <si>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</si>
  <si>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</si>
  <si>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</si>
  <si>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</si>
  <si>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</si>
  <si>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</si>
  <si>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</si>
  <si>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</si>
  <si>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</si>
  <si>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</si>
  <si>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</si>
  <si>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</si>
  <si>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</si>
  <si>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</si>
  <si>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</si>
  <si>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</si>
  <si>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</si>
  <si>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</si>
  <si>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</si>
  <si>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</si>
  <si>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</si>
  <si>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</si>
  <si>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</si>
  <si>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</si>
  <si>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</si>
  <si>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</si>
  <si>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</si>
  <si>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</si>
  <si>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</si>
  <si>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</si>
  <si>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</si>
  <si>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</si>
  <si>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</si>
  <si>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</si>
  <si>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</si>
  <si>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</si>
  <si>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</si>
  <si>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</si>
  <si>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</si>
  <si>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</si>
  <si>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</si>
  <si>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</si>
  <si>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</si>
  <si>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</si>
  <si>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</si>
  <si>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</si>
  <si>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</si>
  <si>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</si>
  <si>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</si>
  <si>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</si>
  <si>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</si>
  <si>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</si>
  <si>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</si>
  <si>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</si>
  <si>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</si>
  <si>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</si>
  <si>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</si>
  <si>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</si>
  <si>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</si>
  <si>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</si>
  <si>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</si>
  <si>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</si>
  <si>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</si>
  <si>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</si>
  <si>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</si>
  <si>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</si>
  <si>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</si>
  <si>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</si>
  <si>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</si>
  <si>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</si>
  <si>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</si>
  <si>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</si>
  <si>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</si>
  <si>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</si>
  <si>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</si>
  <si>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</si>
  <si>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</si>
  <si>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</si>
  <si>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</si>
  <si>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</si>
  <si>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</si>
  <si>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</si>
  <si>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</si>
  <si>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</si>
  <si>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</si>
  <si>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</si>
  <si>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</si>
  <si>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</si>
  <si>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</si>
  <si>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</si>
  <si>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</si>
  <si>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</si>
  <si>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</si>
  <si>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</si>
  <si>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</si>
  <si>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</si>
  <si>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</si>
  <si>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</si>
  <si>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</si>
  <si>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</si>
  <si>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</si>
  <si>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</si>
  <si>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</si>
  <si>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</si>
  <si>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</si>
  <si>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</si>
  <si>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</si>
  <si>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</si>
  <si>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</si>
  <si>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</si>
  <si>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</si>
  <si>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</si>
  <si>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</si>
  <si>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</si>
  <si>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</si>
  <si>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</si>
  <si>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</si>
  <si>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</si>
  <si>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</si>
  <si>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</si>
  <si>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</si>
  <si>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</si>
  <si>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</si>
  <si>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</si>
  <si>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</si>
  <si>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</si>
  <si>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</si>
  <si>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</si>
  <si>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</si>
  <si>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</si>
  <si>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</si>
  <si>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</si>
  <si>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</si>
  <si>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</si>
  <si>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</si>
  <si>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</si>
  <si>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</si>
  <si>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</si>
  <si>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</si>
  <si>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</si>
  <si>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</si>
  <si>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</si>
  <si>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</si>
  <si>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</si>
  <si>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</si>
  <si>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</si>
  <si>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</si>
  <si>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</si>
  <si>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</si>
  <si>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</si>
  <si>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</si>
  <si>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</si>
  <si>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</si>
  <si>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</si>
  <si>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</si>
  <si>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</si>
  <si>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</si>
  <si>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</si>
  <si>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</si>
  <si>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</si>
  <si>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</si>
  <si>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</si>
  <si>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</si>
  <si>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</si>
  <si>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</si>
  <si>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</si>
  <si>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</si>
  <si>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</si>
  <si>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</si>
  <si>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</si>
  <si>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</si>
  <si>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</si>
  <si>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</si>
  <si>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</si>
  <si>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</si>
  <si>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</si>
  <si>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</si>
  <si>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</si>
  <si>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</si>
  <si>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</si>
  <si>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</si>
  <si>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</si>
  <si>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</si>
  <si>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</si>
  <si>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</si>
  <si>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</si>
  <si>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</si>
  <si>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</si>
  <si>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</si>
  <si>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</si>
  <si>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</si>
  <si>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</si>
  <si>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</si>
  <si>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</si>
  <si>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</si>
  <si>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</si>
  <si>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</si>
  <si>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</si>
  <si>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</si>
  <si>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</si>
  <si>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</si>
  <si>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</si>
  <si>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</si>
  <si>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</si>
  <si>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</si>
  <si>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</si>
  <si>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</si>
  <si>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</si>
  <si>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</si>
  <si>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</si>
  <si>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</si>
  <si>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</si>
  <si>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</si>
  <si>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</si>
  <si>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</si>
  <si>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</si>
  <si>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</si>
  <si>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</si>
  <si>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</si>
  <si>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</si>
  <si>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</si>
  <si>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</si>
  <si>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</si>
  <si>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</si>
  <si>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</si>
  <si>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</si>
  <si>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</si>
  <si>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</si>
  <si>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</si>
  <si>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</si>
  <si>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</si>
  <si>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</si>
  <si>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</si>
  <si>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</si>
  <si>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</si>
  <si>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</si>
  <si>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</si>
  <si>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</si>
  <si>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</si>
  <si>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</si>
  <si>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</si>
  <si>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</si>
  <si>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</si>
  <si>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</si>
  <si>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</si>
  <si>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</si>
  <si>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</si>
  <si>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</si>
  <si>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</si>
  <si>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</si>
  <si>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</si>
  <si>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</si>
  <si>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</si>
  <si>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</si>
  <si>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</si>
  <si>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</si>
  <si>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</si>
  <si>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</si>
  <si>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</si>
  <si>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</si>
  <si>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</si>
  <si>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</si>
  <si>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</si>
  <si>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</si>
  <si>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</si>
  <si>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</si>
  <si>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</si>
  <si>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</si>
  <si>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</si>
  <si>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</si>
  <si>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</si>
  <si>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</si>
  <si>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</si>
  <si>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</si>
  <si>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</si>
  <si>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</si>
  <si>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</si>
  <si>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</si>
  <si>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</si>
  <si>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</si>
  <si>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</si>
  <si>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</si>
  <si>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</si>
  <si>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</si>
  <si>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</si>
  <si>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</si>
  <si>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</si>
  <si>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</si>
  <si>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</si>
  <si>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</si>
  <si>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</si>
  <si>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</si>
  <si>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</si>
  <si>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</si>
  <si>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</si>
  <si>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</si>
  <si>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</si>
  <si>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</si>
  <si>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</si>
  <si>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</si>
  <si>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</si>
  <si>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</si>
  <si>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</si>
  <si>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</si>
  <si>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</si>
  <si>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</si>
  <si>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</si>
  <si>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</si>
  <si>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</si>
  <si>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</si>
  <si>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</si>
  <si>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</si>
  <si>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</si>
  <si>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</si>
  <si>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</si>
  <si>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</si>
  <si>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</si>
  <si>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</si>
  <si>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</si>
  <si>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</si>
  <si>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</si>
  <si>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</si>
  <si>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</si>
  <si>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</si>
  <si>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</si>
  <si>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</si>
  <si>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</si>
  <si>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</si>
  <si>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</si>
  <si>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</si>
  <si>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</si>
  <si>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</si>
  <si>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</si>
  <si>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</si>
  <si>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</si>
  <si>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</si>
  <si>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</si>
  <si>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</si>
  <si>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</si>
  <si>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</si>
  <si>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</si>
  <si>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</si>
  <si>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</si>
  <si>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</si>
  <si>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</si>
  <si>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</si>
  <si>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</si>
  <si>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</si>
  <si>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</si>
  <si>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</si>
  <si>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</si>
  <si>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</si>
  <si>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</si>
  <si>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</si>
  <si>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</si>
  <si>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</si>
  <si>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</si>
  <si>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</si>
  <si>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</si>
  <si>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</si>
  <si>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</si>
  <si>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</si>
  <si>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</si>
  <si>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</si>
  <si>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</si>
  <si>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</si>
  <si>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</si>
  <si>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</si>
  <si>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</si>
  <si>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</si>
  <si>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</si>
  <si>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</si>
  <si>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</si>
  <si>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</si>
  <si>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</si>
  <si>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</si>
  <si>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</si>
  <si>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</si>
  <si>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</si>
  <si>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</si>
  <si>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</si>
  <si>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</si>
  <si>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</si>
  <si>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</si>
  <si>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</si>
  <si>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</si>
  <si>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</si>
  <si>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</si>
  <si>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</si>
  <si>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</si>
  <si>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</si>
  <si>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</si>
  <si>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</si>
  <si>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</si>
  <si>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</si>
  <si>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</si>
  <si>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</si>
  <si>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</si>
  <si>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</si>
  <si>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</si>
  <si>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</si>
  <si>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</si>
  <si>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</si>
  <si>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</si>
  <si>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</si>
  <si>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</si>
  <si>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</si>
  <si>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</si>
  <si>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</si>
  <si>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</si>
  <si>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</si>
  <si>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</si>
  <si>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</si>
  <si>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</si>
  <si>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</si>
  <si>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</si>
  <si>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</si>
  <si>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</si>
  <si>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</si>
  <si>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</si>
  <si>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</si>
  <si>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</si>
  <si>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</si>
  <si>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</si>
  <si>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</si>
  <si>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</si>
  <si>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</si>
  <si>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</si>
  <si>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</si>
  <si>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</si>
  <si>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</si>
  <si>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</si>
  <si>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</si>
  <si>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</si>
  <si>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</si>
  <si>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</si>
  <si>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</si>
  <si>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</si>
  <si>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</si>
  <si>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</si>
  <si>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</si>
  <si>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</si>
  <si>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</si>
  <si>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</si>
  <si>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</si>
  <si>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</si>
  <si>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</si>
  <si>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</si>
  <si>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</si>
  <si>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</si>
  <si>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</si>
  <si>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</si>
  <si>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</si>
  <si>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</si>
  <si>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</si>
  <si>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</si>
  <si>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</si>
  <si>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</si>
  <si>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</si>
  <si>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</si>
  <si>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</si>
  <si>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</si>
  <si>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</si>
  <si>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</si>
  <si>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</si>
  <si>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</si>
  <si>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</si>
  <si>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</si>
  <si>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</si>
  <si>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</si>
  <si>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</si>
  <si>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</si>
  <si>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</si>
  <si>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</si>
  <si>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</si>
  <si>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</si>
  <si>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</si>
  <si>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</si>
  <si>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</si>
  <si>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</si>
  <si>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</si>
  <si>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</si>
  <si>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</si>
  <si>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</si>
  <si>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</si>
  <si>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</si>
  <si>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</si>
  <si>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</si>
  <si>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</si>
  <si>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</si>
  <si>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</si>
  <si>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</si>
  <si>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</si>
  <si>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</si>
  <si>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</si>
  <si>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</si>
  <si>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</si>
  <si>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Casa de la Cultura de Uriangato</t>
  </si>
  <si>
    <t>Del 1 de Enero al 31 de Marzo de 2026</t>
  </si>
  <si>
    <t>CUENTAS DE ORDEN PRESUPUESTARIO</t>
  </si>
  <si>
    <t>Cuentas de Orden Presupuestarias de Ingresos</t>
  </si>
  <si>
    <t>Cuentas de Orden Presupuestarias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</si>
</sst>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7" sqref="D1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593</v>
      </c>
      <c r="B1" s="162"/>
      <c r="C1" s="104" t="s">
        <v>494</v>
      </c>
      <c r="D1" s="105">
        <v>2026</v>
      </c>
    </row>
    <row r="2" spans="1:4" ht="16.149999999999999" customHeight="1" x14ac:dyDescent="0.2">
      <c r="A2" s="163" t="s">
        <v>493</v>
      </c>
      <c r="B2" s="164"/>
      <c r="C2" s="10" t="s">
        <v>495</v>
      </c>
      <c r="D2" s="106" t="s">
        <v>500</v>
      </c>
    </row>
    <row r="3" spans="1:4" ht="16.149999999999999" customHeight="1" x14ac:dyDescent="0.2">
      <c r="A3" s="165" t="s">
        <v>594</v>
      </c>
      <c r="B3" s="166"/>
      <c r="C3" s="10" t="s">
        <v>496</v>
      </c>
      <c r="D3" s="107">
        <v>1</v>
      </c>
    </row>
    <row r="4" spans="1:4" ht="16.149999999999999" customHeight="1" x14ac:dyDescent="0.2">
      <c r="A4" s="167" t="s">
        <v>515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547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575</v>
      </c>
    </row>
    <row r="26" spans="1:2" x14ac:dyDescent="0.2">
      <c r="A26" s="35" t="s">
        <v>577</v>
      </c>
      <c r="B26" s="36" t="s">
        <v>578</v>
      </c>
    </row>
    <row r="27" spans="1:2" x14ac:dyDescent="0.2">
      <c r="A27" s="35" t="s">
        <v>576</v>
      </c>
      <c r="B27" s="36" t="s">
        <v>579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583</v>
      </c>
    </row>
    <row r="31" spans="1:2" x14ac:dyDescent="0.2">
      <c r="A31" s="35" t="s">
        <v>27</v>
      </c>
      <c r="B31" s="36" t="s">
        <v>584</v>
      </c>
    </row>
    <row r="32" spans="1:2" x14ac:dyDescent="0.2">
      <c r="A32" s="35" t="s">
        <v>38</v>
      </c>
      <c r="B32" s="36" t="s">
        <v>585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545</v>
      </c>
    </row>
    <row r="42" spans="1:2" x14ac:dyDescent="0.2">
      <c r="A42" s="4"/>
      <c r="B42" s="36" t="s">
        <v>546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593</v>
      </c>
      <c r="B1" s="164"/>
      <c r="C1" s="164"/>
      <c r="D1" s="10" t="s">
        <v>497</v>
      </c>
      <c r="E1" s="18">
        <v>2026</v>
      </c>
    </row>
    <row r="2" spans="1:5" s="11" customFormat="1" ht="18.95" customHeight="1" x14ac:dyDescent="0.25">
      <c r="A2" s="164" t="s">
        <v>502</v>
      </c>
      <c r="B2" s="164"/>
      <c r="C2" s="164"/>
      <c r="D2" s="10" t="s">
        <v>498</v>
      </c>
      <c r="E2" s="18" t="s">
        <v>500</v>
      </c>
    </row>
    <row r="3" spans="1:5" s="11" customFormat="1" ht="18.95" customHeight="1" x14ac:dyDescent="0.25">
      <c r="A3" s="164" t="s">
        <v>594</v>
      </c>
      <c r="B3" s="164"/>
      <c r="C3" s="164"/>
      <c r="D3" s="10" t="s">
        <v>499</v>
      </c>
      <c r="E3" s="18">
        <v>1</v>
      </c>
    </row>
    <row r="4" spans="1:5" s="11" customFormat="1" ht="18.95" customHeight="1" x14ac:dyDescent="0.25">
      <c r="A4" s="164" t="s">
        <v>515</v>
      </c>
      <c r="B4" s="164"/>
      <c r="C4" s="164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549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8" t="s">
        <v>275</v>
      </c>
      <c r="E8" s="139" t="s">
        <v>587</v>
      </c>
    </row>
    <row r="9" spans="1:5" x14ac:dyDescent="0.2">
      <c r="A9" s="109">
        <v>4000</v>
      </c>
      <c r="B9" s="108" t="s">
        <v>547</v>
      </c>
      <c r="C9" s="140">
        <f>SUM(C10+C57+C69)</f>
        <v>1233017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0">
        <f>SUM(C11+C21+C27+C30+C36+C39+C48)</f>
        <v>33017</v>
      </c>
      <c r="D10" s="78"/>
      <c r="E10" s="39"/>
    </row>
    <row r="11" spans="1:5" x14ac:dyDescent="0.2">
      <c r="A11" s="109">
        <v>4110</v>
      </c>
      <c r="B11" s="108" t="s">
        <v>223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0">
        <f>SUM(C49:C56)</f>
        <v>33017</v>
      </c>
      <c r="D48" s="78"/>
      <c r="E48" s="39"/>
    </row>
    <row r="49" spans="1:5" x14ac:dyDescent="0.2">
      <c r="A49" s="40">
        <v>4171</v>
      </c>
      <c r="B49" s="41" t="s">
        <v>416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1">
        <v>33017</v>
      </c>
      <c r="D51" s="78"/>
      <c r="E51" s="39"/>
    </row>
    <row r="52" spans="1:5" ht="22.5" x14ac:dyDescent="0.2">
      <c r="A52" s="40">
        <v>4174</v>
      </c>
      <c r="B52" s="42" t="s">
        <v>419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0">
        <f>+C58+C64</f>
        <v>1200000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0">
        <f>SUM(C65:C68)</f>
        <v>1200000</v>
      </c>
      <c r="D64" s="78"/>
      <c r="E64" s="39"/>
    </row>
    <row r="65" spans="1:5" x14ac:dyDescent="0.2">
      <c r="A65" s="40">
        <v>4221</v>
      </c>
      <c r="B65" s="41" t="s">
        <v>255</v>
      </c>
      <c r="C65" s="141">
        <v>1200000</v>
      </c>
      <c r="D65" s="78"/>
      <c r="E65" s="39"/>
    </row>
    <row r="66" spans="1:5" x14ac:dyDescent="0.2">
      <c r="A66" s="40">
        <v>4223</v>
      </c>
      <c r="B66" s="41" t="s">
        <v>256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260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271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548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587</v>
      </c>
    </row>
    <row r="94" spans="1:5" x14ac:dyDescent="0.2">
      <c r="A94" s="111">
        <v>5000</v>
      </c>
      <c r="B94" s="108" t="s">
        <v>276</v>
      </c>
      <c r="C94" s="140">
        <f>C95+C123+C156+C166+C181+C210</f>
        <v>1352702.95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0">
        <f>C96+C103+C113</f>
        <v>1331714.55</v>
      </c>
      <c r="D95" s="112">
        <f>C95/$C$94</f>
        <v>0.98448410273667264</v>
      </c>
      <c r="E95" s="41"/>
    </row>
    <row r="96" spans="1:5" x14ac:dyDescent="0.2">
      <c r="A96" s="111">
        <v>5110</v>
      </c>
      <c r="B96" s="108" t="s">
        <v>278</v>
      </c>
      <c r="C96" s="140">
        <f>SUM(C97:C102)</f>
        <v>763479.65</v>
      </c>
      <c r="D96" s="112">
        <f t="shared" ref="D96:D159" si="0">C96/$C$94</f>
        <v>0.5644104272856062</v>
      </c>
      <c r="E96" s="41"/>
    </row>
    <row r="97" spans="1:5" x14ac:dyDescent="0.2">
      <c r="A97" s="43">
        <v>5111</v>
      </c>
      <c r="B97" s="41" t="s">
        <v>279</v>
      </c>
      <c r="C97" s="141">
        <v>696832.44</v>
      </c>
      <c r="D97" s="44">
        <f t="shared" si="0"/>
        <v>0.51514077055868024</v>
      </c>
      <c r="E97" s="41"/>
    </row>
    <row r="98" spans="1:5" x14ac:dyDescent="0.2">
      <c r="A98" s="43">
        <v>5112</v>
      </c>
      <c r="B98" s="41" t="s">
        <v>280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281</v>
      </c>
      <c r="C99" s="141">
        <v>12452.03</v>
      </c>
      <c r="D99" s="44">
        <f t="shared" si="0"/>
        <v>9.205295220210765E-3</v>
      </c>
      <c r="E99" s="41"/>
    </row>
    <row r="100" spans="1:5" x14ac:dyDescent="0.2">
      <c r="A100" s="43">
        <v>5114</v>
      </c>
      <c r="B100" s="41" t="s">
        <v>282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283</v>
      </c>
      <c r="C101" s="141">
        <v>54195.18</v>
      </c>
      <c r="D101" s="44">
        <f t="shared" si="0"/>
        <v>4.0064361506715128E-2</v>
      </c>
      <c r="E101" s="41"/>
    </row>
    <row r="102" spans="1:5" x14ac:dyDescent="0.2">
      <c r="A102" s="43">
        <v>5116</v>
      </c>
      <c r="B102" s="41" t="s">
        <v>284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0">
        <f>SUM(C104:C112)</f>
        <v>102850.76000000001</v>
      </c>
      <c r="D103" s="112">
        <f t="shared" si="0"/>
        <v>7.6033514970895874E-2</v>
      </c>
      <c r="E103" s="41"/>
    </row>
    <row r="104" spans="1:5" x14ac:dyDescent="0.2">
      <c r="A104" s="43">
        <v>5121</v>
      </c>
      <c r="B104" s="41" t="s">
        <v>286</v>
      </c>
      <c r="C104" s="141">
        <v>17684.34</v>
      </c>
      <c r="D104" s="44">
        <f t="shared" si="0"/>
        <v>1.3073335871707828E-2</v>
      </c>
      <c r="E104" s="41"/>
    </row>
    <row r="105" spans="1:5" x14ac:dyDescent="0.2">
      <c r="A105" s="43">
        <v>5122</v>
      </c>
      <c r="B105" s="41" t="s">
        <v>287</v>
      </c>
      <c r="C105" s="141">
        <v>36184.400000000001</v>
      </c>
      <c r="D105" s="44">
        <f t="shared" si="0"/>
        <v>2.6749701403401244E-2</v>
      </c>
      <c r="E105" s="41"/>
    </row>
    <row r="106" spans="1:5" x14ac:dyDescent="0.2">
      <c r="A106" s="43">
        <v>5123</v>
      </c>
      <c r="B106" s="41" t="s">
        <v>288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41">
        <v>29410.81</v>
      </c>
      <c r="D107" s="44">
        <f t="shared" si="0"/>
        <v>2.1742253167999673E-2</v>
      </c>
      <c r="E107" s="41"/>
    </row>
    <row r="108" spans="1:5" x14ac:dyDescent="0.2">
      <c r="A108" s="43">
        <v>5125</v>
      </c>
      <c r="B108" s="41" t="s">
        <v>290</v>
      </c>
      <c r="C108" s="141">
        <v>953</v>
      </c>
      <c r="D108" s="44">
        <f t="shared" si="0"/>
        <v>7.0451535571797196E-4</v>
      </c>
      <c r="E108" s="41"/>
    </row>
    <row r="109" spans="1:5" x14ac:dyDescent="0.2">
      <c r="A109" s="43">
        <v>5126</v>
      </c>
      <c r="B109" s="41" t="s">
        <v>291</v>
      </c>
      <c r="C109" s="141">
        <v>18108.21</v>
      </c>
      <c r="D109" s="44">
        <f t="shared" si="0"/>
        <v>1.3386686263972441E-2</v>
      </c>
      <c r="E109" s="41"/>
    </row>
    <row r="110" spans="1:5" x14ac:dyDescent="0.2">
      <c r="A110" s="43">
        <v>5127</v>
      </c>
      <c r="B110" s="41" t="s">
        <v>292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293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1">
        <v>510</v>
      </c>
      <c r="D112" s="44">
        <f t="shared" si="0"/>
        <v>3.7702290809671113E-4</v>
      </c>
      <c r="E112" s="41"/>
    </row>
    <row r="113" spans="1:5" x14ac:dyDescent="0.2">
      <c r="A113" s="111">
        <v>5130</v>
      </c>
      <c r="B113" s="108" t="s">
        <v>295</v>
      </c>
      <c r="C113" s="140">
        <f>SUM(C114:C122)</f>
        <v>465384.14000000007</v>
      </c>
      <c r="D113" s="112">
        <f t="shared" si="0"/>
        <v>0.34404016048017055</v>
      </c>
      <c r="E113" s="41"/>
    </row>
    <row r="114" spans="1:5" x14ac:dyDescent="0.2">
      <c r="A114" s="43">
        <v>5131</v>
      </c>
      <c r="B114" s="41" t="s">
        <v>296</v>
      </c>
      <c r="C114" s="141">
        <v>21134</v>
      </c>
      <c r="D114" s="44">
        <f t="shared" si="0"/>
        <v>1.5623533607286064E-2</v>
      </c>
      <c r="E114" s="41"/>
    </row>
    <row r="115" spans="1:5" x14ac:dyDescent="0.2">
      <c r="A115" s="43">
        <v>5132</v>
      </c>
      <c r="B115" s="41" t="s">
        <v>297</v>
      </c>
      <c r="C115" s="141">
        <v>57466.1</v>
      </c>
      <c r="D115" s="44">
        <f t="shared" si="0"/>
        <v>4.2482423801914533E-2</v>
      </c>
      <c r="E115" s="41"/>
    </row>
    <row r="116" spans="1:5" x14ac:dyDescent="0.2">
      <c r="A116" s="43">
        <v>5133</v>
      </c>
      <c r="B116" s="41" t="s">
        <v>298</v>
      </c>
      <c r="C116" s="141">
        <v>221190.18</v>
      </c>
      <c r="D116" s="44">
        <f t="shared" si="0"/>
        <v>0.16351718609026469</v>
      </c>
      <c r="E116" s="41"/>
    </row>
    <row r="117" spans="1:5" x14ac:dyDescent="0.2">
      <c r="A117" s="43">
        <v>5134</v>
      </c>
      <c r="B117" s="41" t="s">
        <v>299</v>
      </c>
      <c r="C117" s="141">
        <v>3826.78</v>
      </c>
      <c r="D117" s="44">
        <f t="shared" si="0"/>
        <v>2.8289876946006516E-3</v>
      </c>
      <c r="E117" s="41"/>
    </row>
    <row r="118" spans="1:5" x14ac:dyDescent="0.2">
      <c r="A118" s="43">
        <v>5135</v>
      </c>
      <c r="B118" s="41" t="s">
        <v>300</v>
      </c>
      <c r="C118" s="141">
        <v>2452</v>
      </c>
      <c r="D118" s="44">
        <f t="shared" si="0"/>
        <v>1.8126670012806581E-3</v>
      </c>
      <c r="E118" s="41"/>
    </row>
    <row r="119" spans="1:5" x14ac:dyDescent="0.2">
      <c r="A119" s="43">
        <v>5136</v>
      </c>
      <c r="B119" s="41" t="s">
        <v>301</v>
      </c>
      <c r="C119" s="141">
        <v>19912.27</v>
      </c>
      <c r="D119" s="44">
        <f t="shared" si="0"/>
        <v>1.472035674942529E-2</v>
      </c>
      <c r="E119" s="41"/>
    </row>
    <row r="120" spans="1:5" x14ac:dyDescent="0.2">
      <c r="A120" s="43">
        <v>5137</v>
      </c>
      <c r="B120" s="41" t="s">
        <v>302</v>
      </c>
      <c r="C120" s="141">
        <v>47488.38</v>
      </c>
      <c r="D120" s="44">
        <f t="shared" si="0"/>
        <v>3.5106288487062147E-2</v>
      </c>
      <c r="E120" s="41"/>
    </row>
    <row r="121" spans="1:5" x14ac:dyDescent="0.2">
      <c r="A121" s="43">
        <v>5138</v>
      </c>
      <c r="B121" s="41" t="s">
        <v>303</v>
      </c>
      <c r="C121" s="141">
        <v>71364.429999999993</v>
      </c>
      <c r="D121" s="44">
        <f t="shared" si="0"/>
        <v>5.2756911633851315E-2</v>
      </c>
      <c r="E121" s="41"/>
    </row>
    <row r="122" spans="1:5" x14ac:dyDescent="0.2">
      <c r="A122" s="43">
        <v>5139</v>
      </c>
      <c r="B122" s="41" t="s">
        <v>304</v>
      </c>
      <c r="C122" s="141">
        <v>20550</v>
      </c>
      <c r="D122" s="44">
        <f t="shared" si="0"/>
        <v>1.5191805414485124E-2</v>
      </c>
      <c r="E122" s="41"/>
    </row>
    <row r="123" spans="1:5" x14ac:dyDescent="0.2">
      <c r="A123" s="111">
        <v>5200</v>
      </c>
      <c r="B123" s="108" t="s">
        <v>305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306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0">
        <f>C182+C191+C194+C200</f>
        <v>20988.400000000001</v>
      </c>
      <c r="D181" s="112">
        <f t="shared" si="1"/>
        <v>1.5515897263327475E-2</v>
      </c>
      <c r="E181" s="41"/>
    </row>
    <row r="182" spans="1:5" x14ac:dyDescent="0.2">
      <c r="A182" s="111">
        <v>5510</v>
      </c>
      <c r="B182" s="108" t="s">
        <v>357</v>
      </c>
      <c r="C182" s="140">
        <f>SUM(C183:C190)</f>
        <v>20988.400000000001</v>
      </c>
      <c r="D182" s="112">
        <f t="shared" si="1"/>
        <v>1.5515897263327475E-2</v>
      </c>
      <c r="E182" s="41"/>
    </row>
    <row r="183" spans="1:5" x14ac:dyDescent="0.2">
      <c r="A183" s="43">
        <v>5511</v>
      </c>
      <c r="B183" s="41" t="s">
        <v>358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1">
        <v>20609.18</v>
      </c>
      <c r="D187" s="44">
        <f t="shared" si="1"/>
        <v>1.5235554857036426E-2</v>
      </c>
      <c r="E187" s="41"/>
    </row>
    <row r="188" spans="1:5" x14ac:dyDescent="0.2">
      <c r="A188" s="43">
        <v>5516</v>
      </c>
      <c r="B188" s="41" t="s">
        <v>363</v>
      </c>
      <c r="C188" s="141">
        <v>200</v>
      </c>
      <c r="D188" s="44">
        <f t="shared" si="1"/>
        <v>1.4785212082223966E-4</v>
      </c>
      <c r="E188" s="41"/>
    </row>
    <row r="189" spans="1:5" x14ac:dyDescent="0.2">
      <c r="A189" s="43">
        <v>5517</v>
      </c>
      <c r="B189" s="41" t="s">
        <v>364</v>
      </c>
      <c r="C189" s="141">
        <v>179.22</v>
      </c>
      <c r="D189" s="44">
        <f t="shared" si="1"/>
        <v>1.3249028546880897E-4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37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0" t="s">
        <v>593</v>
      </c>
      <c r="B1" s="171"/>
      <c r="C1" s="171"/>
      <c r="D1" s="171"/>
      <c r="E1" s="171"/>
      <c r="F1" s="171"/>
      <c r="G1" s="10" t="s">
        <v>497</v>
      </c>
      <c r="H1" s="18">
        <v>2026</v>
      </c>
    </row>
    <row r="2" spans="1:8" s="11" customFormat="1" ht="18.95" customHeight="1" x14ac:dyDescent="0.25">
      <c r="A2" s="170" t="s">
        <v>501</v>
      </c>
      <c r="B2" s="171"/>
      <c r="C2" s="171"/>
      <c r="D2" s="171"/>
      <c r="E2" s="171"/>
      <c r="F2" s="171"/>
      <c r="G2" s="10" t="s">
        <v>498</v>
      </c>
      <c r="H2" s="18" t="s">
        <v>500</v>
      </c>
    </row>
    <row r="3" spans="1:8" s="11" customFormat="1" ht="18.95" customHeight="1" x14ac:dyDescent="0.25">
      <c r="A3" s="170" t="s">
        <v>594</v>
      </c>
      <c r="B3" s="171"/>
      <c r="C3" s="171"/>
      <c r="D3" s="171"/>
      <c r="E3" s="171"/>
      <c r="F3" s="171"/>
      <c r="G3" s="10" t="s">
        <v>499</v>
      </c>
      <c r="H3" s="18">
        <v>1</v>
      </c>
    </row>
    <row r="4" spans="1:8" s="11" customFormat="1" ht="18.95" customHeight="1" x14ac:dyDescent="0.25">
      <c r="A4" s="170" t="s">
        <v>515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117</v>
      </c>
      <c r="C10" s="143">
        <v>0</v>
      </c>
    </row>
    <row r="11" spans="1:8" x14ac:dyDescent="0.2">
      <c r="A11" s="16">
        <v>1121</v>
      </c>
      <c r="B11" s="14" t="s">
        <v>118</v>
      </c>
      <c r="C11" s="143">
        <v>0</v>
      </c>
    </row>
    <row r="12" spans="1:8" x14ac:dyDescent="0.2">
      <c r="C12" s="143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3">
        <v>10424.24</v>
      </c>
      <c r="D15" s="143">
        <v>28481.91</v>
      </c>
      <c r="E15" s="143">
        <v>10424.24</v>
      </c>
      <c r="F15" s="143">
        <v>10424.24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3">
        <v>0</v>
      </c>
      <c r="D20" s="143">
        <v>0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3">
        <v>7955.32</v>
      </c>
      <c r="D21" s="143">
        <v>7955.32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481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482</v>
      </c>
      <c r="C23" s="143">
        <v>-7955.32</v>
      </c>
      <c r="D23" s="143">
        <v>-7955.32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129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130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131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133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3">
        <v>0</v>
      </c>
    </row>
    <row r="34" spans="1:8" x14ac:dyDescent="0.2">
      <c r="A34" s="16">
        <v>1142</v>
      </c>
      <c r="B34" s="14" t="s">
        <v>137</v>
      </c>
      <c r="C34" s="143">
        <v>0</v>
      </c>
    </row>
    <row r="35" spans="1:8" x14ac:dyDescent="0.2">
      <c r="A35" s="16">
        <v>1143</v>
      </c>
      <c r="B35" s="14" t="s">
        <v>138</v>
      </c>
      <c r="C35" s="143">
        <v>0</v>
      </c>
    </row>
    <row r="36" spans="1:8" x14ac:dyDescent="0.2">
      <c r="A36" s="16">
        <v>1144</v>
      </c>
      <c r="B36" s="14" t="s">
        <v>139</v>
      </c>
      <c r="C36" s="143">
        <v>0</v>
      </c>
    </row>
    <row r="37" spans="1:8" x14ac:dyDescent="0.2">
      <c r="A37" s="16">
        <v>1145</v>
      </c>
      <c r="B37" s="14" t="s">
        <v>140</v>
      </c>
      <c r="C37" s="143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3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550</v>
      </c>
      <c r="C51" s="143">
        <v>0</v>
      </c>
    </row>
    <row r="52" spans="1:10" x14ac:dyDescent="0.2">
      <c r="A52" s="16">
        <v>1214</v>
      </c>
      <c r="B52" s="14" t="s">
        <v>146</v>
      </c>
      <c r="C52" s="143">
        <v>0</v>
      </c>
    </row>
    <row r="53" spans="1:10" x14ac:dyDescent="0.2">
      <c r="C53" s="143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551</v>
      </c>
      <c r="G55" s="15" t="s">
        <v>552</v>
      </c>
      <c r="H55" s="15" t="s">
        <v>99</v>
      </c>
      <c r="I55" s="15" t="s">
        <v>553</v>
      </c>
      <c r="J55" s="15" t="s">
        <v>126</v>
      </c>
    </row>
    <row r="56" spans="1:10" x14ac:dyDescent="0.2">
      <c r="A56" s="16">
        <v>1230</v>
      </c>
      <c r="B56" s="14" t="s">
        <v>148</v>
      </c>
      <c r="C56" s="143">
        <f>SUM(C57:C63)</f>
        <v>0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150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151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152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153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154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155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156</v>
      </c>
      <c r="C64" s="143">
        <f>SUM(C65:C72)</f>
        <v>2580993.2999999998</v>
      </c>
      <c r="D64" s="143">
        <f t="shared" ref="D64:E64" si="0">SUM(D65:D72)</f>
        <v>20809.180000000004</v>
      </c>
      <c r="E64" s="143">
        <f t="shared" si="0"/>
        <v>2348979.0999999996</v>
      </c>
    </row>
    <row r="65" spans="1:9" x14ac:dyDescent="0.2">
      <c r="A65" s="16">
        <v>1241</v>
      </c>
      <c r="B65" s="14" t="s">
        <v>157</v>
      </c>
      <c r="C65" s="143">
        <v>1038678.91</v>
      </c>
      <c r="D65" s="143">
        <v>6517.21</v>
      </c>
      <c r="E65" s="143">
        <v>958068.01</v>
      </c>
    </row>
    <row r="66" spans="1:9" x14ac:dyDescent="0.2">
      <c r="A66" s="16">
        <v>1242</v>
      </c>
      <c r="B66" s="14" t="s">
        <v>158</v>
      </c>
      <c r="C66" s="143">
        <v>651223.05000000005</v>
      </c>
      <c r="D66" s="143">
        <v>3492.48</v>
      </c>
      <c r="E66" s="143">
        <v>576459.21</v>
      </c>
    </row>
    <row r="67" spans="1:9" x14ac:dyDescent="0.2">
      <c r="A67" s="16">
        <v>1243</v>
      </c>
      <c r="B67" s="14" t="s">
        <v>159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160</v>
      </c>
      <c r="C68" s="143">
        <v>808336</v>
      </c>
      <c r="D68" s="143">
        <v>10000</v>
      </c>
      <c r="E68" s="143">
        <v>751669.33</v>
      </c>
    </row>
    <row r="69" spans="1:9" x14ac:dyDescent="0.2">
      <c r="A69" s="16">
        <v>1245</v>
      </c>
      <c r="B69" s="14" t="s">
        <v>161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162</v>
      </c>
      <c r="C70" s="143">
        <v>74755.34</v>
      </c>
      <c r="D70" s="143">
        <v>599.49</v>
      </c>
      <c r="E70" s="143">
        <v>62182.55</v>
      </c>
    </row>
    <row r="71" spans="1:9" x14ac:dyDescent="0.2">
      <c r="A71" s="16">
        <v>1247</v>
      </c>
      <c r="B71" s="14" t="s">
        <v>163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164</v>
      </c>
      <c r="C72" s="143">
        <v>8000</v>
      </c>
      <c r="D72" s="143">
        <v>200</v>
      </c>
      <c r="E72" s="143">
        <v>600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554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3">
        <f>SUM(C77:C81)</f>
        <v>34636.050000000003</v>
      </c>
      <c r="D76" s="143">
        <f>SUM(D77:D81)</f>
        <v>179.22</v>
      </c>
      <c r="E76" s="143">
        <f>SUM(E77:E81)</f>
        <v>34100.42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167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168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169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170</v>
      </c>
      <c r="C80" s="143">
        <v>34636.050000000003</v>
      </c>
      <c r="D80" s="143">
        <v>179.22</v>
      </c>
      <c r="E80" s="143">
        <v>34100.42</v>
      </c>
    </row>
    <row r="81" spans="1:8" x14ac:dyDescent="0.2">
      <c r="A81" s="16">
        <v>1259</v>
      </c>
      <c r="B81" s="14" t="s">
        <v>171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172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173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174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175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176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177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178</v>
      </c>
      <c r="C88" s="143">
        <v>0</v>
      </c>
      <c r="D88" s="144"/>
      <c r="E88" s="144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3">
        <v>0</v>
      </c>
    </row>
    <row r="94" spans="1:8" x14ac:dyDescent="0.2">
      <c r="A94" s="16">
        <v>1162</v>
      </c>
      <c r="B94" s="14" t="s">
        <v>182</v>
      </c>
      <c r="C94" s="143">
        <v>0</v>
      </c>
    </row>
    <row r="95" spans="1:8" x14ac:dyDescent="0.2">
      <c r="C95" s="143"/>
    </row>
    <row r="96" spans="1:8" x14ac:dyDescent="0.2">
      <c r="A96" s="13" t="s">
        <v>555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484</v>
      </c>
      <c r="C99" s="143">
        <v>0</v>
      </c>
    </row>
    <row r="100" spans="1:8" x14ac:dyDescent="0.2">
      <c r="A100" s="16">
        <v>1192</v>
      </c>
      <c r="B100" s="14" t="s">
        <v>485</v>
      </c>
      <c r="C100" s="143">
        <v>0</v>
      </c>
    </row>
    <row r="101" spans="1:8" x14ac:dyDescent="0.2">
      <c r="A101" s="16">
        <v>1193</v>
      </c>
      <c r="B101" s="14" t="s">
        <v>486</v>
      </c>
      <c r="C101" s="143">
        <v>0</v>
      </c>
    </row>
    <row r="102" spans="1:8" x14ac:dyDescent="0.2">
      <c r="A102" s="16">
        <v>1194</v>
      </c>
      <c r="B102" s="14" t="s">
        <v>487</v>
      </c>
      <c r="C102" s="143">
        <v>0</v>
      </c>
    </row>
    <row r="103" spans="1:8" x14ac:dyDescent="0.2">
      <c r="A103" s="16">
        <v>1290</v>
      </c>
      <c r="B103" s="14" t="s">
        <v>183</v>
      </c>
      <c r="C103" s="143">
        <f>SUM(C104:C106)</f>
        <v>0</v>
      </c>
    </row>
    <row r="104" spans="1:8" x14ac:dyDescent="0.2">
      <c r="A104" s="16">
        <v>1291</v>
      </c>
      <c r="B104" s="14" t="s">
        <v>184</v>
      </c>
      <c r="C104" s="143">
        <v>0</v>
      </c>
    </row>
    <row r="105" spans="1:8" x14ac:dyDescent="0.2">
      <c r="A105" s="16">
        <v>1292</v>
      </c>
      <c r="B105" s="14" t="s">
        <v>185</v>
      </c>
      <c r="C105" s="143">
        <v>0</v>
      </c>
    </row>
    <row r="106" spans="1:8" x14ac:dyDescent="0.2">
      <c r="A106" s="16">
        <v>1293</v>
      </c>
      <c r="B106" s="14" t="s">
        <v>186</v>
      </c>
      <c r="C106" s="143">
        <v>0</v>
      </c>
    </row>
    <row r="107" spans="1:8" x14ac:dyDescent="0.2">
      <c r="C107" s="143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574</v>
      </c>
    </row>
    <row r="110" spans="1:8" x14ac:dyDescent="0.2">
      <c r="A110" s="16">
        <v>2110</v>
      </c>
      <c r="B110" s="14" t="s">
        <v>188</v>
      </c>
      <c r="C110" s="143">
        <f>SUM(C111:C119)</f>
        <v>33302.26</v>
      </c>
      <c r="D110" s="143">
        <f>SUM(D111:D119)</f>
        <v>33302.26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190</v>
      </c>
      <c r="C112" s="143">
        <v>12511.81</v>
      </c>
      <c r="D112" s="143">
        <f t="shared" ref="D112:D119" si="1">C112</f>
        <v>12511.81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191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192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193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194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195</v>
      </c>
      <c r="C117" s="143">
        <v>20790.45</v>
      </c>
      <c r="D117" s="143">
        <f t="shared" si="1"/>
        <v>20790.45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196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197</v>
      </c>
      <c r="C119" s="143">
        <v>0</v>
      </c>
      <c r="D119" s="143">
        <f t="shared" si="1"/>
        <v>0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198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199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200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201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203</v>
      </c>
      <c r="C128" s="143">
        <v>0</v>
      </c>
    </row>
    <row r="129" spans="1:8" x14ac:dyDescent="0.2">
      <c r="A129" s="16">
        <v>2162</v>
      </c>
      <c r="B129" s="14" t="s">
        <v>204</v>
      </c>
      <c r="C129" s="143">
        <v>0</v>
      </c>
    </row>
    <row r="130" spans="1:8" x14ac:dyDescent="0.2">
      <c r="A130" s="16">
        <v>2163</v>
      </c>
      <c r="B130" s="14" t="s">
        <v>205</v>
      </c>
      <c r="C130" s="143">
        <v>0</v>
      </c>
    </row>
    <row r="131" spans="1:8" x14ac:dyDescent="0.2">
      <c r="A131" s="16">
        <v>2164</v>
      </c>
      <c r="B131" s="14" t="s">
        <v>206</v>
      </c>
      <c r="C131" s="143">
        <v>0</v>
      </c>
    </row>
    <row r="132" spans="1:8" x14ac:dyDescent="0.2">
      <c r="A132" s="16">
        <v>2165</v>
      </c>
      <c r="B132" s="14" t="s">
        <v>207</v>
      </c>
      <c r="C132" s="143">
        <v>0</v>
      </c>
    </row>
    <row r="133" spans="1:8" x14ac:dyDescent="0.2">
      <c r="A133" s="16">
        <v>2166</v>
      </c>
      <c r="B133" s="14" t="s">
        <v>208</v>
      </c>
      <c r="C133" s="143">
        <v>0</v>
      </c>
    </row>
    <row r="134" spans="1:8" x14ac:dyDescent="0.2">
      <c r="A134" s="16">
        <v>2250</v>
      </c>
      <c r="B134" s="14" t="s">
        <v>209</v>
      </c>
      <c r="C134" s="143">
        <f>SUM(C135:C140)</f>
        <v>0</v>
      </c>
    </row>
    <row r="135" spans="1:8" x14ac:dyDescent="0.2">
      <c r="A135" s="16">
        <v>2251</v>
      </c>
      <c r="B135" s="14" t="s">
        <v>210</v>
      </c>
      <c r="C135" s="143">
        <v>0</v>
      </c>
    </row>
    <row r="136" spans="1:8" x14ac:dyDescent="0.2">
      <c r="A136" s="16">
        <v>2252</v>
      </c>
      <c r="B136" s="14" t="s">
        <v>211</v>
      </c>
      <c r="C136" s="143">
        <v>0</v>
      </c>
    </row>
    <row r="137" spans="1:8" x14ac:dyDescent="0.2">
      <c r="A137" s="16">
        <v>2253</v>
      </c>
      <c r="B137" s="14" t="s">
        <v>212</v>
      </c>
      <c r="C137" s="143">
        <v>0</v>
      </c>
    </row>
    <row r="138" spans="1:8" x14ac:dyDescent="0.2">
      <c r="A138" s="16">
        <v>2254</v>
      </c>
      <c r="B138" s="14" t="s">
        <v>213</v>
      </c>
      <c r="C138" s="143">
        <v>0</v>
      </c>
    </row>
    <row r="139" spans="1:8" x14ac:dyDescent="0.2">
      <c r="A139" s="16">
        <v>2255</v>
      </c>
      <c r="B139" s="14" t="s">
        <v>214</v>
      </c>
      <c r="C139" s="143">
        <v>0</v>
      </c>
    </row>
    <row r="140" spans="1:8" x14ac:dyDescent="0.2">
      <c r="A140" s="16">
        <v>2256</v>
      </c>
      <c r="B140" s="14" t="s">
        <v>215</v>
      </c>
      <c r="C140" s="143">
        <v>0</v>
      </c>
    </row>
    <row r="142" spans="1:8" x14ac:dyDescent="0.2">
      <c r="A142" s="13" t="s">
        <v>556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557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558</v>
      </c>
      <c r="C145" s="143">
        <v>0</v>
      </c>
    </row>
    <row r="146" spans="1:5" x14ac:dyDescent="0.2">
      <c r="A146" s="16">
        <v>2152</v>
      </c>
      <c r="B146" s="14" t="s">
        <v>559</v>
      </c>
      <c r="C146" s="143">
        <v>0</v>
      </c>
    </row>
    <row r="147" spans="1:5" x14ac:dyDescent="0.2">
      <c r="A147" s="16">
        <v>2159</v>
      </c>
      <c r="B147" s="14" t="s">
        <v>216</v>
      </c>
      <c r="C147" s="143">
        <v>0</v>
      </c>
    </row>
    <row r="148" spans="1:5" x14ac:dyDescent="0.2">
      <c r="A148" s="16">
        <v>2240</v>
      </c>
      <c r="B148" s="14" t="s">
        <v>218</v>
      </c>
      <c r="C148" s="143">
        <f>SUM(C149:C151)</f>
        <v>0</v>
      </c>
    </row>
    <row r="149" spans="1:5" x14ac:dyDescent="0.2">
      <c r="A149" s="16">
        <v>2241</v>
      </c>
      <c r="B149" s="14" t="s">
        <v>219</v>
      </c>
      <c r="C149" s="143">
        <v>0</v>
      </c>
    </row>
    <row r="150" spans="1:5" x14ac:dyDescent="0.2">
      <c r="A150" s="16">
        <v>2242</v>
      </c>
      <c r="B150" s="14" t="s">
        <v>220</v>
      </c>
      <c r="C150" s="143">
        <v>0</v>
      </c>
    </row>
    <row r="151" spans="1:5" x14ac:dyDescent="0.2">
      <c r="A151" s="16">
        <v>2249</v>
      </c>
      <c r="B151" s="14" t="s">
        <v>221</v>
      </c>
      <c r="C151" s="143">
        <v>0</v>
      </c>
    </row>
    <row r="153" spans="1:5" x14ac:dyDescent="0.2">
      <c r="A153" s="113" t="s">
        <v>560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566</v>
      </c>
      <c r="C160" s="145">
        <v>0</v>
      </c>
      <c r="D160" s="117"/>
    </row>
    <row r="161" spans="1:5" x14ac:dyDescent="0.2">
      <c r="A161" s="116">
        <v>2262</v>
      </c>
      <c r="B161" s="117" t="s">
        <v>567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568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569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570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571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572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573</v>
      </c>
      <c r="C169" s="145">
        <v>0</v>
      </c>
      <c r="D169" s="117"/>
    </row>
    <row r="170" spans="1:5" x14ac:dyDescent="0.2">
      <c r="A170" s="116">
        <v>2199</v>
      </c>
      <c r="B170" s="117" t="s">
        <v>217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593</v>
      </c>
      <c r="B1" s="172"/>
      <c r="C1" s="172"/>
      <c r="D1" s="20" t="s">
        <v>497</v>
      </c>
      <c r="E1" s="21">
        <v>2026</v>
      </c>
    </row>
    <row r="2" spans="1:5" ht="18.95" customHeight="1" x14ac:dyDescent="0.2">
      <c r="A2" s="172" t="s">
        <v>503</v>
      </c>
      <c r="B2" s="172"/>
      <c r="C2" s="172"/>
      <c r="D2" s="20" t="s">
        <v>498</v>
      </c>
      <c r="E2" s="21" t="s">
        <v>500</v>
      </c>
    </row>
    <row r="3" spans="1:5" ht="18.95" customHeight="1" x14ac:dyDescent="0.2">
      <c r="A3" s="172" t="s">
        <v>594</v>
      </c>
      <c r="B3" s="172"/>
      <c r="C3" s="172"/>
      <c r="D3" s="20" t="s">
        <v>499</v>
      </c>
      <c r="E3" s="21">
        <v>1</v>
      </c>
    </row>
    <row r="4" spans="1:5" ht="18.95" customHeight="1" x14ac:dyDescent="0.2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6">
        <v>331356.84999999998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6">
        <v>0</v>
      </c>
      <c r="E10" s="14"/>
    </row>
    <row r="11" spans="1:5" x14ac:dyDescent="0.2">
      <c r="A11" s="26">
        <v>3130</v>
      </c>
      <c r="B11" s="22" t="s">
        <v>384</v>
      </c>
      <c r="C11" s="146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6">
        <v>-119685.95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6">
        <v>154629.14000000001</v>
      </c>
    </row>
    <row r="17" spans="1:5" x14ac:dyDescent="0.2">
      <c r="A17" s="26">
        <v>3230</v>
      </c>
      <c r="B17" s="22" t="s">
        <v>388</v>
      </c>
      <c r="C17" s="146">
        <f>SUM(C18:C21)</f>
        <v>0</v>
      </c>
    </row>
    <row r="18" spans="1:5" x14ac:dyDescent="0.2">
      <c r="A18" s="26">
        <v>3231</v>
      </c>
      <c r="B18" s="22" t="s">
        <v>389</v>
      </c>
      <c r="C18" s="146">
        <v>0</v>
      </c>
    </row>
    <row r="19" spans="1:5" x14ac:dyDescent="0.2">
      <c r="A19" s="26">
        <v>3232</v>
      </c>
      <c r="B19" s="22" t="s">
        <v>390</v>
      </c>
      <c r="C19" s="146">
        <v>0</v>
      </c>
      <c r="E19" s="14"/>
    </row>
    <row r="20" spans="1:5" x14ac:dyDescent="0.2">
      <c r="A20" s="26">
        <v>3233</v>
      </c>
      <c r="B20" s="22" t="s">
        <v>391</v>
      </c>
      <c r="C20" s="146">
        <v>0</v>
      </c>
    </row>
    <row r="21" spans="1:5" x14ac:dyDescent="0.2">
      <c r="A21" s="26">
        <v>3239</v>
      </c>
      <c r="B21" s="22" t="s">
        <v>392</v>
      </c>
      <c r="C21" s="146">
        <v>0</v>
      </c>
    </row>
    <row r="22" spans="1:5" x14ac:dyDescent="0.2">
      <c r="A22" s="26">
        <v>3240</v>
      </c>
      <c r="B22" s="22" t="s">
        <v>393</v>
      </c>
      <c r="C22" s="146">
        <f>SUM(C23:C25)</f>
        <v>0</v>
      </c>
    </row>
    <row r="23" spans="1:5" x14ac:dyDescent="0.2">
      <c r="A23" s="26">
        <v>3241</v>
      </c>
      <c r="B23" s="22" t="s">
        <v>394</v>
      </c>
      <c r="C23" s="146">
        <v>0</v>
      </c>
    </row>
    <row r="24" spans="1:5" x14ac:dyDescent="0.2">
      <c r="A24" s="26">
        <v>3242</v>
      </c>
      <c r="B24" s="22" t="s">
        <v>395</v>
      </c>
      <c r="C24" s="146">
        <v>0</v>
      </c>
    </row>
    <row r="25" spans="1:5" x14ac:dyDescent="0.2">
      <c r="A25" s="26">
        <v>3243</v>
      </c>
      <c r="B25" s="22" t="s">
        <v>396</v>
      </c>
      <c r="C25" s="146">
        <v>0</v>
      </c>
    </row>
    <row r="26" spans="1:5" x14ac:dyDescent="0.2">
      <c r="A26" s="26">
        <v>3250</v>
      </c>
      <c r="B26" s="22" t="s">
        <v>397</v>
      </c>
      <c r="C26" s="146">
        <f>SUM(C27:C29)</f>
        <v>0</v>
      </c>
    </row>
    <row r="27" spans="1:5" x14ac:dyDescent="0.2">
      <c r="A27" s="26">
        <v>3251</v>
      </c>
      <c r="B27" s="22" t="s">
        <v>398</v>
      </c>
      <c r="C27" s="146">
        <v>0</v>
      </c>
    </row>
    <row r="28" spans="1:5" x14ac:dyDescent="0.2">
      <c r="A28" s="26">
        <v>3252</v>
      </c>
      <c r="B28" s="22" t="s">
        <v>399</v>
      </c>
      <c r="C28" s="146">
        <v>0</v>
      </c>
    </row>
    <row r="29" spans="1:5" x14ac:dyDescent="0.2">
      <c r="A29" s="26">
        <v>3253</v>
      </c>
      <c r="B29" s="22" t="s">
        <v>591</v>
      </c>
      <c r="C29" s="146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B49" sqref="B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593</v>
      </c>
      <c r="B1" s="172"/>
      <c r="C1" s="172"/>
      <c r="D1" s="20" t="s">
        <v>497</v>
      </c>
      <c r="E1" s="21">
        <v>2026</v>
      </c>
    </row>
    <row r="2" spans="1:5" s="28" customFormat="1" ht="18.95" customHeight="1" x14ac:dyDescent="0.25">
      <c r="A2" s="172" t="s">
        <v>504</v>
      </c>
      <c r="B2" s="172"/>
      <c r="C2" s="172"/>
      <c r="D2" s="20" t="s">
        <v>498</v>
      </c>
      <c r="E2" s="21" t="s">
        <v>500</v>
      </c>
    </row>
    <row r="3" spans="1:5" s="28" customFormat="1" ht="18.95" customHeight="1" x14ac:dyDescent="0.25">
      <c r="A3" s="172" t="s">
        <v>594</v>
      </c>
      <c r="B3" s="172"/>
      <c r="C3" s="172"/>
      <c r="D3" s="20" t="s">
        <v>499</v>
      </c>
      <c r="E3" s="21">
        <v>1</v>
      </c>
    </row>
    <row r="4" spans="1:5" s="28" customFormat="1" ht="18.95" customHeight="1" x14ac:dyDescent="0.25">
      <c r="A4" s="172" t="s">
        <v>515</v>
      </c>
      <c r="B4" s="172"/>
      <c r="C4" s="172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580</v>
      </c>
      <c r="B7" s="24"/>
      <c r="C7" s="24"/>
      <c r="D7" s="24"/>
      <c r="E7" s="136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400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6">
        <v>156628.23000000001</v>
      </c>
      <c r="D10" s="146">
        <v>281065.5</v>
      </c>
    </row>
    <row r="11" spans="1:5" x14ac:dyDescent="0.2">
      <c r="A11" s="26">
        <v>1113</v>
      </c>
      <c r="B11" s="22" t="s">
        <v>402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116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117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403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404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518</v>
      </c>
      <c r="C16" s="147">
        <f>SUM(C9:C15)</f>
        <v>156628.23000000001</v>
      </c>
      <c r="D16" s="147">
        <f>SUM(D9:D15)</f>
        <v>281065.5</v>
      </c>
    </row>
    <row r="19" spans="1:5" x14ac:dyDescent="0.2">
      <c r="A19" s="24" t="s">
        <v>581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150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151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152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153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154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155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156</v>
      </c>
      <c r="C29" s="147">
        <f>SUM(C30:C37)</f>
        <v>0</v>
      </c>
      <c r="D29" s="147">
        <f>SUM(D30:D37)</f>
        <v>89081.010000000009</v>
      </c>
    </row>
    <row r="30" spans="1:5" x14ac:dyDescent="0.2">
      <c r="A30" s="26">
        <v>1241</v>
      </c>
      <c r="B30" s="22" t="s">
        <v>157</v>
      </c>
      <c r="C30" s="146">
        <v>0</v>
      </c>
      <c r="D30" s="146">
        <v>46081.01</v>
      </c>
    </row>
    <row r="31" spans="1:5" x14ac:dyDescent="0.2">
      <c r="A31" s="26">
        <v>1242</v>
      </c>
      <c r="B31" s="22" t="s">
        <v>158</v>
      </c>
      <c r="C31" s="146">
        <v>0</v>
      </c>
      <c r="D31" s="146">
        <v>35000</v>
      </c>
    </row>
    <row r="32" spans="1:5" x14ac:dyDescent="0.2">
      <c r="A32" s="26">
        <v>1243</v>
      </c>
      <c r="B32" s="22" t="s">
        <v>159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160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161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162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163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164</v>
      </c>
      <c r="C37" s="146">
        <v>0</v>
      </c>
      <c r="D37" s="146">
        <v>8000</v>
      </c>
    </row>
    <row r="38" spans="1:5" x14ac:dyDescent="0.2">
      <c r="A38" s="118">
        <v>1250</v>
      </c>
      <c r="B38" s="119" t="s">
        <v>166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167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168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169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170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171</v>
      </c>
      <c r="C43" s="149">
        <v>0</v>
      </c>
      <c r="D43" s="149">
        <v>0</v>
      </c>
    </row>
    <row r="44" spans="1:5" x14ac:dyDescent="0.2">
      <c r="B44" s="82" t="s">
        <v>519</v>
      </c>
      <c r="C44" s="147">
        <f>C21+C29+C38</f>
        <v>0</v>
      </c>
      <c r="D44" s="147">
        <f>D21+D29+D38</f>
        <v>89081.010000000009</v>
      </c>
    </row>
    <row r="46" spans="1:5" x14ac:dyDescent="0.2">
      <c r="A46" s="24" t="s">
        <v>582</v>
      </c>
      <c r="B46" s="24"/>
      <c r="C46" s="24"/>
      <c r="D46" s="24"/>
      <c r="E46" s="136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592</v>
      </c>
      <c r="C48" s="147">
        <v>-119685.95</v>
      </c>
      <c r="D48" s="147">
        <v>121081.49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7">
        <f>C54+C66+C94+C97+C50</f>
        <v>25056.210000000003</v>
      </c>
      <c r="D49" s="147">
        <f>D54+D66+D94+D97+D50</f>
        <v>138189.06</v>
      </c>
    </row>
    <row r="50" spans="1:4" x14ac:dyDescent="0.2">
      <c r="A50" s="96">
        <v>5100</v>
      </c>
      <c r="B50" s="97" t="s">
        <v>277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144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144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537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342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510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344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511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347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512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350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513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513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514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354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355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356</v>
      </c>
      <c r="C66" s="147">
        <f>C67+C76+C79+C85</f>
        <v>20988.400000000001</v>
      </c>
      <c r="D66" s="147">
        <f>D67+D76+D79+D85</f>
        <v>138189.06</v>
      </c>
    </row>
    <row r="67" spans="1:4" x14ac:dyDescent="0.2">
      <c r="A67" s="26">
        <v>5510</v>
      </c>
      <c r="B67" s="22" t="s">
        <v>357</v>
      </c>
      <c r="C67" s="146">
        <f>SUM(C68:C75)</f>
        <v>20988.400000000001</v>
      </c>
      <c r="D67" s="146">
        <f>SUM(D68:D75)</f>
        <v>138189.06</v>
      </c>
    </row>
    <row r="68" spans="1:4" x14ac:dyDescent="0.2">
      <c r="A68" s="26">
        <v>5511</v>
      </c>
      <c r="B68" s="22" t="s">
        <v>358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359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360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361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362</v>
      </c>
      <c r="C72" s="146">
        <v>20609.18</v>
      </c>
      <c r="D72" s="146">
        <v>136890.16</v>
      </c>
    </row>
    <row r="73" spans="1:4" x14ac:dyDescent="0.2">
      <c r="A73" s="26">
        <v>5516</v>
      </c>
      <c r="B73" s="22" t="s">
        <v>363</v>
      </c>
      <c r="C73" s="146">
        <v>200</v>
      </c>
      <c r="D73" s="146">
        <v>400</v>
      </c>
    </row>
    <row r="74" spans="1:4" x14ac:dyDescent="0.2">
      <c r="A74" s="26">
        <v>5517</v>
      </c>
      <c r="B74" s="22" t="s">
        <v>364</v>
      </c>
      <c r="C74" s="146">
        <v>179.22</v>
      </c>
      <c r="D74" s="146">
        <v>898.9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365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366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367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368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369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370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371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372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373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374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375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376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377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378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273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379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380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381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382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520</v>
      </c>
      <c r="C97" s="147">
        <f>SUM(C98:C102)</f>
        <v>4067.81</v>
      </c>
      <c r="D97" s="147">
        <f>SUM(D98:D102)</f>
        <v>0</v>
      </c>
    </row>
    <row r="98" spans="1:4" x14ac:dyDescent="0.2">
      <c r="A98" s="26">
        <v>2111</v>
      </c>
      <c r="B98" s="22" t="s">
        <v>521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522</v>
      </c>
      <c r="C99" s="146">
        <v>109</v>
      </c>
      <c r="D99" s="146">
        <v>0</v>
      </c>
    </row>
    <row r="100" spans="1:4" x14ac:dyDescent="0.2">
      <c r="A100" s="26">
        <v>2112</v>
      </c>
      <c r="B100" s="22" t="s">
        <v>523</v>
      </c>
      <c r="C100" s="146">
        <v>3958.81</v>
      </c>
      <c r="D100" s="146">
        <v>0</v>
      </c>
    </row>
    <row r="101" spans="1:4" x14ac:dyDescent="0.2">
      <c r="A101" s="26">
        <v>2115</v>
      </c>
      <c r="B101" s="22" t="s">
        <v>524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525</v>
      </c>
      <c r="C102" s="146">
        <v>0</v>
      </c>
      <c r="D102" s="146">
        <v>0</v>
      </c>
    </row>
    <row r="103" spans="1:4" x14ac:dyDescent="0.2">
      <c r="A103" s="98"/>
      <c r="B103" s="102" t="s">
        <v>538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172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539</v>
      </c>
      <c r="C105" s="154">
        <v>0</v>
      </c>
      <c r="D105" s="154">
        <v>0</v>
      </c>
    </row>
    <row r="106" spans="1:4" x14ac:dyDescent="0.2">
      <c r="A106" s="98"/>
      <c r="B106" s="102" t="s">
        <v>540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586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260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429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261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262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263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264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265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266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267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268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268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269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269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270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271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430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272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273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274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431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270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526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527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528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529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530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531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532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533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534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535</v>
      </c>
      <c r="C138" s="146">
        <v>0</v>
      </c>
      <c r="D138" s="146">
        <v>0</v>
      </c>
    </row>
    <row r="139" spans="1:4" x14ac:dyDescent="0.2">
      <c r="A139" s="26"/>
      <c r="B139" s="87" t="s">
        <v>536</v>
      </c>
      <c r="C139" s="147">
        <f>C48+C49-C103-C106</f>
        <v>-94629.739999999991</v>
      </c>
      <c r="D139" s="147">
        <f>D48+D49-D103-D106</f>
        <v>259270.55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593</v>
      </c>
      <c r="B1" s="174"/>
      <c r="C1" s="175"/>
    </row>
    <row r="2" spans="1:3" s="29" customFormat="1" ht="18" customHeight="1" x14ac:dyDescent="0.25">
      <c r="A2" s="176" t="s">
        <v>505</v>
      </c>
      <c r="B2" s="177"/>
      <c r="C2" s="178"/>
    </row>
    <row r="3" spans="1:3" s="29" customFormat="1" ht="18" customHeight="1" x14ac:dyDescent="0.25">
      <c r="A3" s="176" t="s">
        <v>594</v>
      </c>
      <c r="B3" s="177"/>
      <c r="C3" s="178"/>
    </row>
    <row r="4" spans="1:3" s="31" customFormat="1" ht="18" customHeight="1" x14ac:dyDescent="0.2">
      <c r="A4" s="179" t="s">
        <v>506</v>
      </c>
      <c r="B4" s="180"/>
      <c r="C4" s="181"/>
    </row>
    <row r="5" spans="1:3" s="31" customFormat="1" ht="18" customHeight="1" x14ac:dyDescent="0.2">
      <c r="A5" s="182" t="s">
        <v>405</v>
      </c>
      <c r="B5" s="183"/>
      <c r="C5" s="129">
        <v>2026</v>
      </c>
    </row>
    <row r="6" spans="1:3" x14ac:dyDescent="0.2">
      <c r="A6" s="45" t="s">
        <v>434</v>
      </c>
      <c r="B6" s="45"/>
      <c r="C6" s="88">
        <v>1233017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588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541</v>
      </c>
      <c r="B21" s="60"/>
      <c r="C21" s="88">
        <f>C6+C8-C16</f>
        <v>1233017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593</v>
      </c>
      <c r="B1" s="185"/>
      <c r="C1" s="186"/>
    </row>
    <row r="2" spans="1:3" s="32" customFormat="1" ht="18.95" customHeight="1" x14ac:dyDescent="0.25">
      <c r="A2" s="187" t="s">
        <v>507</v>
      </c>
      <c r="B2" s="188"/>
      <c r="C2" s="189"/>
    </row>
    <row r="3" spans="1:3" s="32" customFormat="1" ht="18.95" customHeight="1" x14ac:dyDescent="0.25">
      <c r="A3" s="187" t="s">
        <v>594</v>
      </c>
      <c r="B3" s="188"/>
      <c r="C3" s="189"/>
    </row>
    <row r="4" spans="1:3" x14ac:dyDescent="0.2">
      <c r="A4" s="179" t="s">
        <v>506</v>
      </c>
      <c r="B4" s="180"/>
      <c r="C4" s="181"/>
    </row>
    <row r="5" spans="1:3" ht="22.15" customHeight="1" x14ac:dyDescent="0.2">
      <c r="A5" s="190" t="s">
        <v>405</v>
      </c>
      <c r="B5" s="191"/>
      <c r="C5" s="129">
        <v>2026</v>
      </c>
    </row>
    <row r="6" spans="1:3" x14ac:dyDescent="0.2">
      <c r="A6" s="70" t="s">
        <v>447</v>
      </c>
      <c r="B6" s="45"/>
      <c r="C6" s="92">
        <v>1331714.55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0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0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20988.400000000001</v>
      </c>
    </row>
    <row r="32" spans="1:3" x14ac:dyDescent="0.2">
      <c r="A32" s="76" t="s">
        <v>469</v>
      </c>
      <c r="B32" s="63" t="s">
        <v>357</v>
      </c>
      <c r="C32" s="93">
        <v>20988.400000000001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543</v>
      </c>
      <c r="B37" s="63" t="s">
        <v>589</v>
      </c>
      <c r="C37" s="93">
        <v>0</v>
      </c>
    </row>
    <row r="38" spans="1:3" x14ac:dyDescent="0.2">
      <c r="A38" s="76" t="s">
        <v>544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542</v>
      </c>
      <c r="B40" s="45"/>
      <c r="C40" s="88">
        <f>C6-C8+C31</f>
        <v>1352702.95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4" zoomScale="78" workbookViewId="0">
      <selection activeCell="G28" sqref="G2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2" t="s">
        <v>593</v>
      </c>
      <c r="B1" s="193"/>
      <c r="C1" s="193"/>
      <c r="D1" s="193"/>
      <c r="E1" s="193"/>
      <c r="F1" s="193"/>
      <c r="G1" s="20" t="s">
        <v>497</v>
      </c>
      <c r="H1" s="21">
        <v>2026</v>
      </c>
    </row>
    <row r="2" spans="1:10" ht="18.95" customHeight="1" x14ac:dyDescent="0.2">
      <c r="A2" s="172" t="s">
        <v>508</v>
      </c>
      <c r="B2" s="193"/>
      <c r="C2" s="193"/>
      <c r="D2" s="193"/>
      <c r="E2" s="193"/>
      <c r="F2" s="193"/>
      <c r="G2" s="20" t="s">
        <v>498</v>
      </c>
      <c r="H2" s="21" t="s">
        <v>500</v>
      </c>
    </row>
    <row r="3" spans="1:10" ht="18.95" customHeight="1" x14ac:dyDescent="0.2">
      <c r="A3" s="194" t="s">
        <v>594</v>
      </c>
      <c r="B3" s="195"/>
      <c r="C3" s="195"/>
      <c r="D3" s="195"/>
      <c r="E3" s="195"/>
      <c r="F3" s="195"/>
      <c r="G3" s="20" t="s">
        <v>499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75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74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73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72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71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70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69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68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67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66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65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64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63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62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61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60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59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58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57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56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55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54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53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595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596</v>
      </c>
      <c r="C39" s="192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4882228.13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-3649211.13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-1233017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597</v>
      </c>
      <c r="C48" s="192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-4882228.13</v>
      </c>
    </row>
    <row r="51" spans="1:3" x14ac:dyDescent="0.2">
      <c r="A51" s="22">
        <v>8220</v>
      </c>
      <c r="B51" s="103" t="s">
        <v>46</v>
      </c>
      <c r="C51" s="160">
        <v>163978</v>
      </c>
    </row>
    <row r="52" spans="1:3" x14ac:dyDescent="0.2">
      <c r="A52" s="22">
        <v>8230</v>
      </c>
      <c r="B52" s="103" t="s">
        <v>590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3386535.58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4067.81</v>
      </c>
    </row>
    <row r="56" spans="1:3" x14ac:dyDescent="0.2">
      <c r="A56" s="22">
        <v>8270</v>
      </c>
      <c r="B56" s="103" t="s">
        <v>42</v>
      </c>
      <c r="C56" s="160">
        <v>1327646.74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2019-02-13T21:19:08Z</cp:lastPrinted>
  <dcterms:created xsi:type="dcterms:W3CDTF">2012-12-11T20:36:24Z</dcterms:created>
  <dcterms:modified xsi:type="dcterms:W3CDTF">2026-04-16T17:37:59Z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