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soreria\Desktop\"/>
    </mc:Choice>
  </mc:AlternateContent>
  <bookViews>
    <workbookView xWindow="0" yWindow="0" windowWidth="24000" windowHeight="8985" tabRatio="894" activeTab="5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</sheets>
  <externalReferences>
    <externalReference r:id="rId15"/>
  </externalReferences>
  <definedNames>
    <definedName name="_xlnm.Print_Area" localSheetId="0">'Formato 1'!$A$1:$F$82</definedName>
    <definedName name="_xlnm.Print_Area" localSheetId="5">'Formato 6 a)'!$A$1:$G$160</definedName>
    <definedName name="ENTE_PUBLICO">'[1]Info General'!$C$6</definedName>
    <definedName name="_xlnm.Print_Titles" localSheetId="5">'Formato 6 a)'!$2:$8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22" l="1"/>
  <c r="F6" i="22"/>
  <c r="G6" i="22"/>
  <c r="E17" i="22"/>
  <c r="E28" i="22" s="1"/>
  <c r="F17" i="22"/>
  <c r="F28" i="22" s="1"/>
  <c r="G17" i="22"/>
  <c r="G28" i="22" s="1"/>
  <c r="B29" i="19"/>
  <c r="B18" i="19"/>
  <c r="B7" i="19"/>
  <c r="C6" i="19"/>
  <c r="D6" i="19" s="1"/>
  <c r="E6" i="19" s="1"/>
  <c r="F6" i="19" s="1"/>
  <c r="G6" i="19" s="1"/>
  <c r="G31" i="16"/>
  <c r="F31" i="16"/>
  <c r="E31" i="16"/>
  <c r="D31" i="16"/>
  <c r="G21" i="16"/>
  <c r="F21" i="16"/>
  <c r="E21" i="16"/>
  <c r="D21" i="16"/>
  <c r="G7" i="16"/>
  <c r="F7" i="16"/>
  <c r="E7" i="16"/>
  <c r="D7" i="16"/>
  <c r="C6" i="16"/>
  <c r="D6" i="16" s="1"/>
  <c r="E6" i="16" s="1"/>
  <c r="F6" i="16" s="1"/>
  <c r="G6" i="16" s="1"/>
  <c r="G6" i="20" l="1"/>
  <c r="G30" i="20" l="1"/>
  <c r="G20" i="20"/>
  <c r="F20" i="20"/>
  <c r="F30" i="20" s="1"/>
  <c r="E20" i="20"/>
  <c r="E30" i="20" s="1"/>
  <c r="F6" i="20"/>
  <c r="E6" i="20"/>
  <c r="D31" i="10" l="1"/>
  <c r="G31" i="10" s="1"/>
  <c r="D30" i="10"/>
  <c r="G30" i="10" s="1"/>
  <c r="D29" i="10"/>
  <c r="G29" i="10" s="1"/>
  <c r="F28" i="10"/>
  <c r="E28" i="10"/>
  <c r="D28" i="10"/>
  <c r="C28" i="10"/>
  <c r="B28" i="10"/>
  <c r="D27" i="10"/>
  <c r="G27" i="10" s="1"/>
  <c r="G26" i="10"/>
  <c r="D26" i="10"/>
  <c r="D25" i="10"/>
  <c r="D24" i="10" s="1"/>
  <c r="F24" i="10"/>
  <c r="F21" i="10" s="1"/>
  <c r="E24" i="10"/>
  <c r="C24" i="10"/>
  <c r="C21" i="10" s="1"/>
  <c r="C33" i="10" s="1"/>
  <c r="B24" i="10"/>
  <c r="D23" i="10"/>
  <c r="G23" i="10" s="1"/>
  <c r="D22" i="10"/>
  <c r="G22" i="10" s="1"/>
  <c r="E21" i="10"/>
  <c r="B21" i="10"/>
  <c r="D19" i="10"/>
  <c r="G19" i="10" s="1"/>
  <c r="D18" i="10"/>
  <c r="G18" i="10" s="1"/>
  <c r="G17" i="10"/>
  <c r="D17" i="10"/>
  <c r="F16" i="10"/>
  <c r="E16" i="10"/>
  <c r="D16" i="10"/>
  <c r="C16" i="10"/>
  <c r="B16" i="10"/>
  <c r="G15" i="10"/>
  <c r="D15" i="10"/>
  <c r="D14" i="10"/>
  <c r="G14" i="10" s="1"/>
  <c r="D13" i="10"/>
  <c r="G13" i="10" s="1"/>
  <c r="F12" i="10"/>
  <c r="F9" i="10" s="1"/>
  <c r="F33" i="10" s="1"/>
  <c r="E12" i="10"/>
  <c r="E9" i="10" s="1"/>
  <c r="E33" i="10" s="1"/>
  <c r="C12" i="10"/>
  <c r="B12" i="10"/>
  <c r="B9" i="10" s="1"/>
  <c r="B33" i="10" s="1"/>
  <c r="D11" i="10"/>
  <c r="G11" i="10" s="1"/>
  <c r="D10" i="10"/>
  <c r="G10" i="10" s="1"/>
  <c r="C9" i="10"/>
  <c r="D75" i="9"/>
  <c r="G75" i="9" s="1"/>
  <c r="D74" i="9"/>
  <c r="G74" i="9" s="1"/>
  <c r="D73" i="9"/>
  <c r="G73" i="9" s="1"/>
  <c r="G72" i="9"/>
  <c r="D72" i="9"/>
  <c r="F71" i="9"/>
  <c r="E71" i="9"/>
  <c r="C71" i="9"/>
  <c r="B71" i="9"/>
  <c r="G70" i="9"/>
  <c r="D70" i="9"/>
  <c r="D69" i="9"/>
  <c r="G69" i="9" s="1"/>
  <c r="D68" i="9"/>
  <c r="G68" i="9" s="1"/>
  <c r="D67" i="9"/>
  <c r="G67" i="9" s="1"/>
  <c r="G66" i="9"/>
  <c r="D66" i="9"/>
  <c r="D65" i="9"/>
  <c r="G65" i="9" s="1"/>
  <c r="D64" i="9"/>
  <c r="G64" i="9" s="1"/>
  <c r="D63" i="9"/>
  <c r="G63" i="9" s="1"/>
  <c r="G62" i="9"/>
  <c r="D62" i="9"/>
  <c r="F61" i="9"/>
  <c r="E61" i="9"/>
  <c r="C61" i="9"/>
  <c r="B61" i="9"/>
  <c r="G60" i="9"/>
  <c r="D60" i="9"/>
  <c r="D59" i="9"/>
  <c r="G59" i="9" s="1"/>
  <c r="D58" i="9"/>
  <c r="G58" i="9" s="1"/>
  <c r="D57" i="9"/>
  <c r="G57" i="9" s="1"/>
  <c r="G56" i="9"/>
  <c r="D56" i="9"/>
  <c r="D55" i="9"/>
  <c r="G55" i="9" s="1"/>
  <c r="D54" i="9"/>
  <c r="G54" i="9" s="1"/>
  <c r="F53" i="9"/>
  <c r="E53" i="9"/>
  <c r="C53" i="9"/>
  <c r="B53" i="9"/>
  <c r="D52" i="9"/>
  <c r="G52" i="9" s="1"/>
  <c r="D51" i="9"/>
  <c r="G51" i="9" s="1"/>
  <c r="G50" i="9"/>
  <c r="D50" i="9"/>
  <c r="D49" i="9"/>
  <c r="G49" i="9" s="1"/>
  <c r="D48" i="9"/>
  <c r="G48" i="9" s="1"/>
  <c r="D47" i="9"/>
  <c r="G47" i="9" s="1"/>
  <c r="G46" i="9"/>
  <c r="D46" i="9"/>
  <c r="D45" i="9"/>
  <c r="G45" i="9" s="1"/>
  <c r="G44" i="9" s="1"/>
  <c r="F44" i="9"/>
  <c r="F43" i="9" s="1"/>
  <c r="E44" i="9"/>
  <c r="C44" i="9"/>
  <c r="C43" i="9" s="1"/>
  <c r="B44" i="9"/>
  <c r="E43" i="9"/>
  <c r="B43" i="9"/>
  <c r="G41" i="9"/>
  <c r="D41" i="9"/>
  <c r="D40" i="9"/>
  <c r="G40" i="9" s="1"/>
  <c r="D39" i="9"/>
  <c r="G39" i="9" s="1"/>
  <c r="D38" i="9"/>
  <c r="G38" i="9" s="1"/>
  <c r="F37" i="9"/>
  <c r="E37" i="9"/>
  <c r="C37" i="9"/>
  <c r="B37" i="9"/>
  <c r="D36" i="9"/>
  <c r="G36" i="9" s="1"/>
  <c r="G35" i="9"/>
  <c r="D35" i="9"/>
  <c r="D34" i="9"/>
  <c r="G34" i="9" s="1"/>
  <c r="D33" i="9"/>
  <c r="G33" i="9" s="1"/>
  <c r="D32" i="9"/>
  <c r="G32" i="9" s="1"/>
  <c r="G31" i="9"/>
  <c r="D31" i="9"/>
  <c r="D30" i="9"/>
  <c r="G30" i="9" s="1"/>
  <c r="D29" i="9"/>
  <c r="G29" i="9" s="1"/>
  <c r="D28" i="9"/>
  <c r="G28" i="9" s="1"/>
  <c r="F27" i="9"/>
  <c r="E27" i="9"/>
  <c r="C27" i="9"/>
  <c r="B27" i="9"/>
  <c r="D26" i="9"/>
  <c r="G26" i="9" s="1"/>
  <c r="G25" i="9"/>
  <c r="D25" i="9"/>
  <c r="D24" i="9"/>
  <c r="G24" i="9" s="1"/>
  <c r="D23" i="9"/>
  <c r="G23" i="9" s="1"/>
  <c r="D22" i="9"/>
  <c r="G22" i="9" s="1"/>
  <c r="G21" i="9"/>
  <c r="D21" i="9"/>
  <c r="D20" i="9"/>
  <c r="G20" i="9" s="1"/>
  <c r="G19" i="9" s="1"/>
  <c r="F19" i="9"/>
  <c r="E19" i="9"/>
  <c r="C19" i="9"/>
  <c r="B19" i="9"/>
  <c r="D18" i="9"/>
  <c r="G18" i="9" s="1"/>
  <c r="D17" i="9"/>
  <c r="G17" i="9" s="1"/>
  <c r="D16" i="9"/>
  <c r="G16" i="9" s="1"/>
  <c r="G15" i="9"/>
  <c r="D15" i="9"/>
  <c r="D14" i="9"/>
  <c r="G14" i="9" s="1"/>
  <c r="D13" i="9"/>
  <c r="G13" i="9" s="1"/>
  <c r="D12" i="9"/>
  <c r="G12" i="9" s="1"/>
  <c r="G11" i="9"/>
  <c r="D11" i="9"/>
  <c r="F10" i="9"/>
  <c r="F9" i="9" s="1"/>
  <c r="E10" i="9"/>
  <c r="E9" i="9" s="1"/>
  <c r="E77" i="9" s="1"/>
  <c r="C10" i="9"/>
  <c r="B10" i="9"/>
  <c r="C9" i="9"/>
  <c r="C77" i="9" s="1"/>
  <c r="B9" i="9"/>
  <c r="B77" i="9" s="1"/>
  <c r="D55" i="8"/>
  <c r="G55" i="8" s="1"/>
  <c r="D54" i="8"/>
  <c r="G54" i="8" s="1"/>
  <c r="D53" i="8"/>
  <c r="G53" i="8" s="1"/>
  <c r="D52" i="8"/>
  <c r="G52" i="8" s="1"/>
  <c r="D51" i="8"/>
  <c r="G51" i="8" s="1"/>
  <c r="D50" i="8"/>
  <c r="G50" i="8" s="1"/>
  <c r="D49" i="8"/>
  <c r="G49" i="8" s="1"/>
  <c r="D48" i="8"/>
  <c r="G48" i="8" s="1"/>
  <c r="D47" i="8"/>
  <c r="F46" i="8"/>
  <c r="E46" i="8"/>
  <c r="C46" i="8"/>
  <c r="B46" i="8"/>
  <c r="D44" i="8"/>
  <c r="G44" i="8" s="1"/>
  <c r="D43" i="8"/>
  <c r="G43" i="8" s="1"/>
  <c r="D42" i="8"/>
  <c r="G42" i="8" s="1"/>
  <c r="D41" i="8"/>
  <c r="G41" i="8" s="1"/>
  <c r="D40" i="8"/>
  <c r="G40" i="8" s="1"/>
  <c r="D39" i="8"/>
  <c r="G39" i="8" s="1"/>
  <c r="D38" i="8"/>
  <c r="G38" i="8" s="1"/>
  <c r="D37" i="8"/>
  <c r="G37" i="8" s="1"/>
  <c r="D36" i="8"/>
  <c r="G36" i="8" s="1"/>
  <c r="D35" i="8"/>
  <c r="G35" i="8" s="1"/>
  <c r="D34" i="8"/>
  <c r="G34" i="8" s="1"/>
  <c r="D33" i="8"/>
  <c r="G33" i="8" s="1"/>
  <c r="D32" i="8"/>
  <c r="G32" i="8" s="1"/>
  <c r="D31" i="8"/>
  <c r="G31" i="8" s="1"/>
  <c r="D30" i="8"/>
  <c r="G30" i="8" s="1"/>
  <c r="D29" i="8"/>
  <c r="G29" i="8" s="1"/>
  <c r="D28" i="8"/>
  <c r="G28" i="8" s="1"/>
  <c r="D27" i="8"/>
  <c r="G27" i="8" s="1"/>
  <c r="D26" i="8"/>
  <c r="G26" i="8" s="1"/>
  <c r="D25" i="8"/>
  <c r="G25" i="8" s="1"/>
  <c r="D24" i="8"/>
  <c r="G24" i="8" s="1"/>
  <c r="D23" i="8"/>
  <c r="G23" i="8" s="1"/>
  <c r="D22" i="8"/>
  <c r="G22" i="8" s="1"/>
  <c r="D21" i="8"/>
  <c r="G21" i="8" s="1"/>
  <c r="D20" i="8"/>
  <c r="G20" i="8" s="1"/>
  <c r="D19" i="8"/>
  <c r="G19" i="8" s="1"/>
  <c r="D18" i="8"/>
  <c r="G18" i="8" s="1"/>
  <c r="D17" i="8"/>
  <c r="G17" i="8" s="1"/>
  <c r="D16" i="8"/>
  <c r="G16" i="8" s="1"/>
  <c r="D15" i="8"/>
  <c r="G15" i="8" s="1"/>
  <c r="D14" i="8"/>
  <c r="G14" i="8" s="1"/>
  <c r="D13" i="8"/>
  <c r="G13" i="8" s="1"/>
  <c r="D12" i="8"/>
  <c r="G12" i="8" s="1"/>
  <c r="D11" i="8"/>
  <c r="G11" i="8" s="1"/>
  <c r="D10" i="8"/>
  <c r="G10" i="8" s="1"/>
  <c r="F9" i="8"/>
  <c r="F57" i="8" s="1"/>
  <c r="E9" i="8"/>
  <c r="C9" i="8"/>
  <c r="B9" i="8"/>
  <c r="D157" i="7"/>
  <c r="G157" i="7" s="1"/>
  <c r="D156" i="7"/>
  <c r="G156" i="7" s="1"/>
  <c r="D155" i="7"/>
  <c r="G155" i="7" s="1"/>
  <c r="D154" i="7"/>
  <c r="G154" i="7" s="1"/>
  <c r="D153" i="7"/>
  <c r="D150" i="7" s="1"/>
  <c r="D152" i="7"/>
  <c r="G152" i="7" s="1"/>
  <c r="D151" i="7"/>
  <c r="G151" i="7" s="1"/>
  <c r="F150" i="7"/>
  <c r="E150" i="7"/>
  <c r="E84" i="7" s="1"/>
  <c r="C150" i="7"/>
  <c r="B150" i="7"/>
  <c r="D149" i="7"/>
  <c r="G149" i="7" s="1"/>
  <c r="D148" i="7"/>
  <c r="G148" i="7" s="1"/>
  <c r="D147" i="7"/>
  <c r="G147" i="7" s="1"/>
  <c r="G146" i="7" s="1"/>
  <c r="F146" i="7"/>
  <c r="E146" i="7"/>
  <c r="C146" i="7"/>
  <c r="B146" i="7"/>
  <c r="D145" i="7"/>
  <c r="G145" i="7" s="1"/>
  <c r="D144" i="7"/>
  <c r="G144" i="7" s="1"/>
  <c r="D143" i="7"/>
  <c r="G143" i="7" s="1"/>
  <c r="D142" i="7"/>
  <c r="G142" i="7" s="1"/>
  <c r="D141" i="7"/>
  <c r="G141" i="7" s="1"/>
  <c r="D140" i="7"/>
  <c r="G140" i="7" s="1"/>
  <c r="D139" i="7"/>
  <c r="G139" i="7" s="1"/>
  <c r="D138" i="7"/>
  <c r="D137" i="7" s="1"/>
  <c r="F137" i="7"/>
  <c r="E137" i="7"/>
  <c r="C137" i="7"/>
  <c r="B137" i="7"/>
  <c r="D136" i="7"/>
  <c r="G136" i="7" s="1"/>
  <c r="D135" i="7"/>
  <c r="D133" i="7" s="1"/>
  <c r="D134" i="7"/>
  <c r="G134" i="7" s="1"/>
  <c r="F133" i="7"/>
  <c r="E133" i="7"/>
  <c r="C133" i="7"/>
  <c r="B133" i="7"/>
  <c r="D132" i="7"/>
  <c r="G132" i="7" s="1"/>
  <c r="D131" i="7"/>
  <c r="G131" i="7" s="1"/>
  <c r="D130" i="7"/>
  <c r="G130" i="7" s="1"/>
  <c r="D129" i="7"/>
  <c r="G129" i="7" s="1"/>
  <c r="D128" i="7"/>
  <c r="G128" i="7" s="1"/>
  <c r="D127" i="7"/>
  <c r="G127" i="7" s="1"/>
  <c r="D126" i="7"/>
  <c r="G126" i="7" s="1"/>
  <c r="D125" i="7"/>
  <c r="D123" i="7" s="1"/>
  <c r="D124" i="7"/>
  <c r="G124" i="7" s="1"/>
  <c r="F123" i="7"/>
  <c r="E123" i="7"/>
  <c r="C123" i="7"/>
  <c r="B123" i="7"/>
  <c r="D122" i="7"/>
  <c r="G122" i="7" s="1"/>
  <c r="D121" i="7"/>
  <c r="G121" i="7" s="1"/>
  <c r="D120" i="7"/>
  <c r="G120" i="7" s="1"/>
  <c r="D119" i="7"/>
  <c r="G119" i="7" s="1"/>
  <c r="D118" i="7"/>
  <c r="G118" i="7" s="1"/>
  <c r="D117" i="7"/>
  <c r="G117" i="7" s="1"/>
  <c r="D116" i="7"/>
  <c r="G116" i="7" s="1"/>
  <c r="D115" i="7"/>
  <c r="D113" i="7" s="1"/>
  <c r="D114" i="7"/>
  <c r="G114" i="7" s="1"/>
  <c r="F113" i="7"/>
  <c r="E113" i="7"/>
  <c r="C113" i="7"/>
  <c r="B113" i="7"/>
  <c r="D112" i="7"/>
  <c r="G112" i="7" s="1"/>
  <c r="D111" i="7"/>
  <c r="G111" i="7" s="1"/>
  <c r="D110" i="7"/>
  <c r="G110" i="7" s="1"/>
  <c r="D109" i="7"/>
  <c r="G109" i="7" s="1"/>
  <c r="D108" i="7"/>
  <c r="G108" i="7" s="1"/>
  <c r="D107" i="7"/>
  <c r="G107" i="7" s="1"/>
  <c r="D106" i="7"/>
  <c r="G106" i="7" s="1"/>
  <c r="D105" i="7"/>
  <c r="D103" i="7" s="1"/>
  <c r="D104" i="7"/>
  <c r="G104" i="7" s="1"/>
  <c r="F103" i="7"/>
  <c r="E103" i="7"/>
  <c r="C103" i="7"/>
  <c r="B103" i="7"/>
  <c r="D102" i="7"/>
  <c r="G102" i="7" s="1"/>
  <c r="D101" i="7"/>
  <c r="G101" i="7" s="1"/>
  <c r="D100" i="7"/>
  <c r="G100" i="7" s="1"/>
  <c r="D99" i="7"/>
  <c r="G99" i="7" s="1"/>
  <c r="D98" i="7"/>
  <c r="G98" i="7" s="1"/>
  <c r="D97" i="7"/>
  <c r="G97" i="7" s="1"/>
  <c r="D96" i="7"/>
  <c r="G96" i="7" s="1"/>
  <c r="D95" i="7"/>
  <c r="G95" i="7" s="1"/>
  <c r="D94" i="7"/>
  <c r="G94" i="7" s="1"/>
  <c r="F93" i="7"/>
  <c r="E93" i="7"/>
  <c r="C93" i="7"/>
  <c r="B93" i="7"/>
  <c r="B84" i="7" s="1"/>
  <c r="D92" i="7"/>
  <c r="G92" i="7" s="1"/>
  <c r="D91" i="7"/>
  <c r="G91" i="7" s="1"/>
  <c r="D90" i="7"/>
  <c r="G90" i="7" s="1"/>
  <c r="D89" i="7"/>
  <c r="G89" i="7" s="1"/>
  <c r="D88" i="7"/>
  <c r="G88" i="7" s="1"/>
  <c r="D87" i="7"/>
  <c r="G87" i="7" s="1"/>
  <c r="D86" i="7"/>
  <c r="D85" i="7" s="1"/>
  <c r="F85" i="7"/>
  <c r="F84" i="7" s="1"/>
  <c r="E85" i="7"/>
  <c r="B85" i="7"/>
  <c r="C84" i="7"/>
  <c r="G82" i="7"/>
  <c r="D82" i="7"/>
  <c r="D81" i="7"/>
  <c r="G81" i="7" s="1"/>
  <c r="D80" i="7"/>
  <c r="G80" i="7" s="1"/>
  <c r="G79" i="7"/>
  <c r="D79" i="7"/>
  <c r="G78" i="7"/>
  <c r="D78" i="7"/>
  <c r="D77" i="7"/>
  <c r="G77" i="7" s="1"/>
  <c r="D76" i="7"/>
  <c r="G76" i="7" s="1"/>
  <c r="F75" i="7"/>
  <c r="E75" i="7"/>
  <c r="C75" i="7"/>
  <c r="B75" i="7"/>
  <c r="D74" i="7"/>
  <c r="D71" i="7" s="1"/>
  <c r="G73" i="7"/>
  <c r="D73" i="7"/>
  <c r="G72" i="7"/>
  <c r="D72" i="7"/>
  <c r="F71" i="7"/>
  <c r="E71" i="7"/>
  <c r="C71" i="7"/>
  <c r="B71" i="7"/>
  <c r="G70" i="7"/>
  <c r="D70" i="7"/>
  <c r="D69" i="7"/>
  <c r="G69" i="7" s="1"/>
  <c r="D68" i="7"/>
  <c r="G68" i="7" s="1"/>
  <c r="G67" i="7"/>
  <c r="D67" i="7"/>
  <c r="G66" i="7"/>
  <c r="D66" i="7"/>
  <c r="G65" i="7"/>
  <c r="D65" i="7"/>
  <c r="D64" i="7"/>
  <c r="G64" i="7" s="1"/>
  <c r="G63" i="7"/>
  <c r="G62" i="7" s="1"/>
  <c r="D63" i="7"/>
  <c r="F62" i="7"/>
  <c r="E62" i="7"/>
  <c r="C62" i="7"/>
  <c r="B62" i="7"/>
  <c r="G61" i="7"/>
  <c r="G58" i="7" s="1"/>
  <c r="D61" i="7"/>
  <c r="G60" i="7"/>
  <c r="D60" i="7"/>
  <c r="G59" i="7"/>
  <c r="D59" i="7"/>
  <c r="D58" i="7" s="1"/>
  <c r="F58" i="7"/>
  <c r="E58" i="7"/>
  <c r="C58" i="7"/>
  <c r="B58" i="7"/>
  <c r="G57" i="7"/>
  <c r="D57" i="7"/>
  <c r="D56" i="7"/>
  <c r="G56" i="7" s="1"/>
  <c r="G55" i="7"/>
  <c r="D55" i="7"/>
  <c r="G54" i="7"/>
  <c r="D54" i="7"/>
  <c r="G53" i="7"/>
  <c r="D53" i="7"/>
  <c r="D52" i="7"/>
  <c r="G52" i="7" s="1"/>
  <c r="G51" i="7"/>
  <c r="D51" i="7"/>
  <c r="G50" i="7"/>
  <c r="D50" i="7"/>
  <c r="D49" i="7"/>
  <c r="D48" i="7" s="1"/>
  <c r="F48" i="7"/>
  <c r="E48" i="7"/>
  <c r="C48" i="7"/>
  <c r="B48" i="7"/>
  <c r="G47" i="7"/>
  <c r="D47" i="7"/>
  <c r="D46" i="7"/>
  <c r="G46" i="7" s="1"/>
  <c r="G45" i="7"/>
  <c r="D45" i="7"/>
  <c r="G44" i="7"/>
  <c r="D44" i="7"/>
  <c r="G43" i="7"/>
  <c r="D43" i="7"/>
  <c r="D42" i="7"/>
  <c r="G42" i="7" s="1"/>
  <c r="G41" i="7"/>
  <c r="G38" i="7" s="1"/>
  <c r="D41" i="7"/>
  <c r="G40" i="7"/>
  <c r="D40" i="7"/>
  <c r="G39" i="7"/>
  <c r="D39" i="7"/>
  <c r="D38" i="7" s="1"/>
  <c r="F38" i="7"/>
  <c r="E38" i="7"/>
  <c r="C38" i="7"/>
  <c r="B38" i="7"/>
  <c r="G37" i="7"/>
  <c r="D37" i="7"/>
  <c r="D36" i="7"/>
  <c r="G36" i="7" s="1"/>
  <c r="G35" i="7"/>
  <c r="D35" i="7"/>
  <c r="G34" i="7"/>
  <c r="D34" i="7"/>
  <c r="G33" i="7"/>
  <c r="D33" i="7"/>
  <c r="D32" i="7"/>
  <c r="G32" i="7" s="1"/>
  <c r="G31" i="7"/>
  <c r="G28" i="7" s="1"/>
  <c r="D31" i="7"/>
  <c r="G30" i="7"/>
  <c r="D30" i="7"/>
  <c r="D28" i="7" s="1"/>
  <c r="G29" i="7"/>
  <c r="D29" i="7"/>
  <c r="F28" i="7"/>
  <c r="E28" i="7"/>
  <c r="C28" i="7"/>
  <c r="B28" i="7"/>
  <c r="D27" i="7"/>
  <c r="G27" i="7" s="1"/>
  <c r="D26" i="7"/>
  <c r="G26" i="7" s="1"/>
  <c r="G25" i="7"/>
  <c r="D25" i="7"/>
  <c r="G24" i="7"/>
  <c r="D24" i="7"/>
  <c r="D23" i="7"/>
  <c r="G23" i="7" s="1"/>
  <c r="D22" i="7"/>
  <c r="D18" i="7" s="1"/>
  <c r="G21" i="7"/>
  <c r="D21" i="7"/>
  <c r="G20" i="7"/>
  <c r="D20" i="7"/>
  <c r="D19" i="7"/>
  <c r="G19" i="7" s="1"/>
  <c r="F18" i="7"/>
  <c r="F9" i="7" s="1"/>
  <c r="F159" i="7" s="1"/>
  <c r="E18" i="7"/>
  <c r="C18" i="7"/>
  <c r="B18" i="7"/>
  <c r="G17" i="7"/>
  <c r="G16" i="7"/>
  <c r="G15" i="7"/>
  <c r="G14" i="7"/>
  <c r="G13" i="7"/>
  <c r="G12" i="7"/>
  <c r="G11" i="7"/>
  <c r="G10" i="7" s="1"/>
  <c r="F10" i="7"/>
  <c r="E10" i="7"/>
  <c r="E9" i="7" s="1"/>
  <c r="D10" i="7"/>
  <c r="C10" i="7"/>
  <c r="C9" i="7" s="1"/>
  <c r="C159" i="7" s="1"/>
  <c r="B10" i="7"/>
  <c r="B9" i="7" s="1"/>
  <c r="B159" i="7" s="1"/>
  <c r="F75" i="6"/>
  <c r="E75" i="6"/>
  <c r="C75" i="6"/>
  <c r="B75" i="6"/>
  <c r="G74" i="6"/>
  <c r="D74" i="6"/>
  <c r="G73" i="6"/>
  <c r="G75" i="6" s="1"/>
  <c r="D73" i="6"/>
  <c r="D75" i="6" s="1"/>
  <c r="G68" i="6"/>
  <c r="D68" i="6"/>
  <c r="G67" i="6"/>
  <c r="F67" i="6"/>
  <c r="E67" i="6"/>
  <c r="D67" i="6"/>
  <c r="C67" i="6"/>
  <c r="B67" i="6"/>
  <c r="G63" i="6"/>
  <c r="D63" i="6"/>
  <c r="G62" i="6"/>
  <c r="D62" i="6"/>
  <c r="G61" i="6"/>
  <c r="D61" i="6"/>
  <c r="G60" i="6"/>
  <c r="D60" i="6"/>
  <c r="G59" i="6"/>
  <c r="D59" i="6"/>
  <c r="G58" i="6"/>
  <c r="D58" i="6"/>
  <c r="G57" i="6"/>
  <c r="D57" i="6"/>
  <c r="G56" i="6"/>
  <c r="D56" i="6"/>
  <c r="G55" i="6"/>
  <c r="D55" i="6"/>
  <c r="D54" i="6" s="1"/>
  <c r="G54" i="6"/>
  <c r="G53" i="6"/>
  <c r="D53" i="6"/>
  <c r="G52" i="6"/>
  <c r="D52" i="6"/>
  <c r="G51" i="6"/>
  <c r="D51" i="6"/>
  <c r="G50" i="6"/>
  <c r="D50" i="6"/>
  <c r="G49" i="6"/>
  <c r="D49" i="6"/>
  <c r="G48" i="6"/>
  <c r="D48" i="6"/>
  <c r="G47" i="6"/>
  <c r="D47" i="6"/>
  <c r="D45" i="6" s="1"/>
  <c r="D65" i="6" s="1"/>
  <c r="G46" i="6"/>
  <c r="D46" i="6"/>
  <c r="F45" i="6"/>
  <c r="F65" i="6" s="1"/>
  <c r="E45" i="6"/>
  <c r="E65" i="6" s="1"/>
  <c r="C45" i="6"/>
  <c r="C65" i="6" s="1"/>
  <c r="B45" i="6"/>
  <c r="B65" i="6" s="1"/>
  <c r="G39" i="6"/>
  <c r="D39" i="6"/>
  <c r="G38" i="6"/>
  <c r="D38" i="6"/>
  <c r="D37" i="6" s="1"/>
  <c r="G37" i="6"/>
  <c r="G36" i="6"/>
  <c r="D36" i="6"/>
  <c r="G35" i="6"/>
  <c r="D35" i="6"/>
  <c r="G34" i="6"/>
  <c r="D34" i="6"/>
  <c r="G33" i="6"/>
  <c r="D33" i="6"/>
  <c r="G32" i="6"/>
  <c r="D32" i="6"/>
  <c r="D28" i="6" s="1"/>
  <c r="G31" i="6"/>
  <c r="D31" i="6"/>
  <c r="G30" i="6"/>
  <c r="D30" i="6"/>
  <c r="G29" i="6"/>
  <c r="D29" i="6"/>
  <c r="F28" i="6"/>
  <c r="G28" i="6" s="1"/>
  <c r="E28" i="6"/>
  <c r="C28" i="6"/>
  <c r="B28" i="6"/>
  <c r="G27" i="6"/>
  <c r="D27" i="6"/>
  <c r="G26" i="6"/>
  <c r="D26" i="6"/>
  <c r="G25" i="6"/>
  <c r="D25" i="6"/>
  <c r="G24" i="6"/>
  <c r="D24" i="6"/>
  <c r="G23" i="6"/>
  <c r="D23" i="6"/>
  <c r="G22" i="6"/>
  <c r="D22" i="6"/>
  <c r="G21" i="6"/>
  <c r="D21" i="6"/>
  <c r="G20" i="6"/>
  <c r="D20" i="6"/>
  <c r="G19" i="6"/>
  <c r="D19" i="6"/>
  <c r="G18" i="6"/>
  <c r="D18" i="6"/>
  <c r="G17" i="6"/>
  <c r="D17" i="6"/>
  <c r="D16" i="6" s="1"/>
  <c r="F16" i="6"/>
  <c r="G16" i="6" s="1"/>
  <c r="E16" i="6"/>
  <c r="E41" i="6" s="1"/>
  <c r="E70" i="6" s="1"/>
  <c r="C16" i="6"/>
  <c r="C41" i="6" s="1"/>
  <c r="B16" i="6"/>
  <c r="B41" i="6" s="1"/>
  <c r="G15" i="6"/>
  <c r="D15" i="6"/>
  <c r="G14" i="6"/>
  <c r="D14" i="6"/>
  <c r="G13" i="6"/>
  <c r="D13" i="6"/>
  <c r="G12" i="6"/>
  <c r="D12" i="6"/>
  <c r="G11" i="6"/>
  <c r="D11" i="6"/>
  <c r="G10" i="6"/>
  <c r="D10" i="6"/>
  <c r="G9" i="6"/>
  <c r="G41" i="6" s="1"/>
  <c r="D9" i="6"/>
  <c r="D41" i="6" s="1"/>
  <c r="D70" i="6" s="1"/>
  <c r="D64" i="5"/>
  <c r="D72" i="5" s="1"/>
  <c r="D74" i="5" s="1"/>
  <c r="C64" i="5"/>
  <c r="C72" i="5" s="1"/>
  <c r="C74" i="5" s="1"/>
  <c r="B64" i="5"/>
  <c r="B72" i="5" s="1"/>
  <c r="B74" i="5" s="1"/>
  <c r="D49" i="5"/>
  <c r="D57" i="5" s="1"/>
  <c r="D59" i="5" s="1"/>
  <c r="C49" i="5"/>
  <c r="C57" i="5" s="1"/>
  <c r="C59" i="5" s="1"/>
  <c r="B49" i="5"/>
  <c r="B57" i="5" s="1"/>
  <c r="B59" i="5" s="1"/>
  <c r="D33" i="5"/>
  <c r="C33" i="5"/>
  <c r="D17" i="5"/>
  <c r="C17" i="5"/>
  <c r="D13" i="5"/>
  <c r="C13" i="5"/>
  <c r="B13" i="5"/>
  <c r="D8" i="5"/>
  <c r="D21" i="5" s="1"/>
  <c r="D23" i="5" s="1"/>
  <c r="D25" i="5" s="1"/>
  <c r="C8" i="5"/>
  <c r="C21" i="5" s="1"/>
  <c r="C23" i="5" s="1"/>
  <c r="C25" i="5" s="1"/>
  <c r="B8" i="5"/>
  <c r="B21" i="5" s="1"/>
  <c r="B23" i="5" s="1"/>
  <c r="B25" i="5" s="1"/>
  <c r="F75" i="2"/>
  <c r="E75" i="2"/>
  <c r="F68" i="2"/>
  <c r="E68" i="2"/>
  <c r="F63" i="2"/>
  <c r="F79" i="2" s="1"/>
  <c r="E63" i="2"/>
  <c r="E79" i="2" s="1"/>
  <c r="F57" i="2"/>
  <c r="E57" i="2"/>
  <c r="F47" i="2"/>
  <c r="F59" i="2" s="1"/>
  <c r="E47" i="2"/>
  <c r="E59" i="2" s="1"/>
  <c r="F42" i="2"/>
  <c r="E42" i="2"/>
  <c r="F38" i="2"/>
  <c r="E38" i="2"/>
  <c r="F31" i="2"/>
  <c r="E31" i="2"/>
  <c r="F27" i="2"/>
  <c r="E27" i="2"/>
  <c r="F23" i="2"/>
  <c r="E23" i="2"/>
  <c r="F19" i="2"/>
  <c r="E19" i="2"/>
  <c r="F9" i="2"/>
  <c r="E9" i="2"/>
  <c r="C60" i="2"/>
  <c r="B60" i="2"/>
  <c r="B47" i="2"/>
  <c r="B62" i="2" s="1"/>
  <c r="C25" i="2"/>
  <c r="C47" i="2" s="1"/>
  <c r="C62" i="2" s="1"/>
  <c r="B25" i="2"/>
  <c r="C17" i="2"/>
  <c r="B17" i="2"/>
  <c r="C9" i="2"/>
  <c r="B9" i="2"/>
  <c r="B57" i="8" l="1"/>
  <c r="C57" i="8"/>
  <c r="E57" i="8"/>
  <c r="D57" i="8"/>
  <c r="G57" i="8" s="1"/>
  <c r="D9" i="8"/>
  <c r="D46" i="8"/>
  <c r="G9" i="8"/>
  <c r="G16" i="10"/>
  <c r="G9" i="10" s="1"/>
  <c r="G33" i="10" s="1"/>
  <c r="G28" i="10"/>
  <c r="G12" i="10"/>
  <c r="G25" i="10"/>
  <c r="G24" i="10" s="1"/>
  <c r="G21" i="10" s="1"/>
  <c r="D12" i="10"/>
  <c r="D9" i="10" s="1"/>
  <c r="D21" i="10"/>
  <c r="F77" i="9"/>
  <c r="G61" i="9"/>
  <c r="G71" i="9"/>
  <c r="G37" i="9"/>
  <c r="G10" i="9"/>
  <c r="G27" i="9"/>
  <c r="G53" i="9"/>
  <c r="G43" i="9" s="1"/>
  <c r="D10" i="9"/>
  <c r="D37" i="9"/>
  <c r="D27" i="9"/>
  <c r="D53" i="9"/>
  <c r="D61" i="9"/>
  <c r="D71" i="9"/>
  <c r="D19" i="9"/>
  <c r="D44" i="9"/>
  <c r="D43" i="9" s="1"/>
  <c r="G47" i="8"/>
  <c r="G46" i="8" s="1"/>
  <c r="G103" i="7"/>
  <c r="G75" i="7"/>
  <c r="G93" i="7"/>
  <c r="E159" i="7"/>
  <c r="D84" i="7"/>
  <c r="G18" i="7"/>
  <c r="G9" i="7" s="1"/>
  <c r="G133" i="7"/>
  <c r="G135" i="7"/>
  <c r="G153" i="7"/>
  <c r="G150" i="7" s="1"/>
  <c r="G74" i="7"/>
  <c r="G71" i="7" s="1"/>
  <c r="D62" i="7"/>
  <c r="D9" i="7" s="1"/>
  <c r="D159" i="7" s="1"/>
  <c r="G86" i="7"/>
  <c r="G85" i="7" s="1"/>
  <c r="G138" i="7"/>
  <c r="G137" i="7" s="1"/>
  <c r="G105" i="7"/>
  <c r="G125" i="7"/>
  <c r="G123" i="7" s="1"/>
  <c r="G49" i="7"/>
  <c r="G48" i="7" s="1"/>
  <c r="D146" i="7"/>
  <c r="G115" i="7"/>
  <c r="G113" i="7" s="1"/>
  <c r="D75" i="7"/>
  <c r="D93" i="7"/>
  <c r="G22" i="7"/>
  <c r="G65" i="6"/>
  <c r="G70" i="6"/>
  <c r="B70" i="6"/>
  <c r="C70" i="6"/>
  <c r="F41" i="6"/>
  <c r="G45" i="6"/>
  <c r="E81" i="2"/>
  <c r="F81" i="2"/>
  <c r="A4" i="4"/>
  <c r="B6" i="3"/>
  <c r="F6" i="2"/>
  <c r="E6" i="2"/>
  <c r="A2" i="25"/>
  <c r="A2" i="22"/>
  <c r="A2" i="20"/>
  <c r="A2" i="19"/>
  <c r="A2" i="16"/>
  <c r="D33" i="10" l="1"/>
  <c r="G9" i="9"/>
  <c r="G77" i="9" s="1"/>
  <c r="D9" i="9"/>
  <c r="D77" i="9" s="1"/>
  <c r="G84" i="7"/>
  <c r="G159" i="7" s="1"/>
  <c r="G42" i="6"/>
  <c r="F70" i="6"/>
  <c r="A5" i="10"/>
  <c r="A5" i="9"/>
  <c r="A5" i="8"/>
  <c r="A5" i="7"/>
  <c r="A4" i="6"/>
  <c r="A4" i="5"/>
  <c r="A2" i="10" l="1"/>
  <c r="A2" i="9"/>
  <c r="A2" i="8"/>
  <c r="A2" i="7"/>
  <c r="A2" i="6"/>
  <c r="A2" i="5"/>
  <c r="A2" i="4"/>
  <c r="C41" i="3" l="1"/>
  <c r="D41" i="3"/>
  <c r="E41" i="3"/>
  <c r="F41" i="3"/>
  <c r="B41" i="3"/>
  <c r="A2" i="3" l="1"/>
</calcChain>
</file>

<file path=xl/sharedStrings.xml><?xml version="1.0" encoding="utf-8"?>
<sst xmlns="http://schemas.openxmlformats.org/spreadsheetml/2006/main" count="849" uniqueCount="579">
  <si>
    <t>Formato 1 Estado de Situación Financiera Detallado - LDF</t>
  </si>
  <si>
    <t>Estado de Situación Financiera Detallado - LDF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</si>
  <si>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</si>
  <si>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</si>
  <si>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</si>
  <si>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</si>
  <si>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</si>
  <si>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</si>
  <si>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</si>
  <si>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</si>
  <si>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</si>
  <si>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</si>
  <si>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</si>
  <si>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</si>
  <si>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</si>
  <si>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</si>
  <si>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</si>
  <si>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</si>
  <si>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</si>
  <si>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</si>
  <si>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</si>
  <si>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</si>
  <si>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</si>
  <si>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</si>
  <si>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</si>
  <si>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</si>
  <si>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</si>
  <si>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</si>
  <si>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</si>
  <si>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</si>
  <si>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</si>
  <si>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</si>
  <si>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</si>
  <si>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</si>
  <si>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</si>
  <si>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</si>
  <si>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</si>
  <si>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</si>
  <si>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</si>
  <si>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</si>
  <si>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</si>
  <si>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</si>
  <si>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</si>
  <si>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</si>
  <si>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</si>
  <si>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</si>
  <si>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</si>
  <si>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</si>
  <si>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</si>
  <si>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</si>
  <si>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</si>
  <si>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</si>
  <si>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</si>
  <si>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</si>
  <si>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</si>
  <si>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</si>
  <si>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</si>
  <si>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</si>
  <si>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</si>
  <si>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</si>
  <si>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</si>
  <si>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</si>
  <si>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</si>
  <si>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</si>
  <si>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</si>
  <si>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</si>
  <si>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</si>
  <si>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</si>
  <si>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</si>
  <si>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</si>
  <si>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</si>
  <si>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</si>
  <si>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</si>
  <si>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</si>
  <si>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</si>
  <si>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</si>
  <si>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</si>
  <si>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</si>
  <si>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</si>
  <si>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</si>
  <si>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</si>
  <si>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</si>
  <si>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</si>
  <si>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</si>
  <si>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</si>
  <si>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</si>
  <si>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</si>
  <si>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</si>
  <si>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</si>
  <si>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</si>
  <si>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</si>
  <si>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</si>
  <si>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</si>
  <si>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</si>
  <si>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</si>
  <si>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</si>
  <si>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</si>
  <si>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</si>
  <si>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</si>
  <si>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</si>
  <si>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</si>
  <si>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</si>
  <si>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</si>
  <si>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</si>
  <si>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</si>
  <si>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</si>
  <si>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</si>
  <si>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</si>
  <si>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</si>
  <si>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</si>
  <si>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</si>
  <si>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</si>
  <si>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</si>
  <si>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</si>
  <si>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</si>
  <si>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</si>
  <si>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</si>
  <si>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</si>
  <si>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</si>
  <si>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</si>
  <si>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</si>
  <si>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</si>
  <si>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</si>
  <si>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</si>
  <si>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</si>
  <si>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</si>
  <si>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</si>
  <si>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</si>
  <si>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</si>
  <si>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</si>
  <si>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</si>
  <si>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</si>
  <si>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</si>
  <si>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</si>
  <si>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</si>
  <si>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</si>
  <si>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</si>
  <si>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</si>
  <si>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</si>
  <si>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</si>
  <si>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</si>
  <si>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</si>
  <si>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</si>
  <si>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</si>
  <si>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</si>
  <si>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</si>
  <si>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</si>
  <si>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</si>
  <si>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</si>
  <si>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</si>
  <si>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</si>
  <si>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</si>
  <si>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</si>
  <si>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</si>
  <si>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</si>
  <si>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</si>
  <si>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</si>
  <si>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</si>
  <si>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</si>
  <si>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</si>
  <si>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</si>
  <si>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</si>
  <si>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</si>
  <si>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</si>
  <si>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</si>
  <si>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</si>
  <si>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</si>
  <si>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</si>
  <si>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</si>
  <si>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</si>
  <si>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</si>
  <si>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</si>
  <si>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</si>
  <si>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
inversión al XX de 
XXXX de 20XN_x000D_</t>
  </si>
  <si>
    <t>Monto pagado 
de la inversión 
actualizado al 
XX de XXXX de 
20XN</t>
  </si>
  <si>
    <t>Saldo pendiente 
por pagar de la 
inversión al XX 
de XXXX de 
20XN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</si>
  <si>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</si>
  <si>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</si>
  <si>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</si>
  <si>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</si>
  <si>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</si>
  <si>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</si>
  <si>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</si>
  <si>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</si>
  <si>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</si>
  <si>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</si>
  <si>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</si>
  <si>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</si>
  <si>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</si>
  <si>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</si>
  <si>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</si>
  <si>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</si>
  <si>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</si>
  <si>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</si>
  <si>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</si>
  <si>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</si>
  <si>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</si>
  <si>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</si>
  <si>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</si>
  <si>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</si>
  <si>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</si>
  <si>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</si>
  <si>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</si>
  <si>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</si>
  <si>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</si>
  <si>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</si>
  <si>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</si>
  <si>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</si>
  <si>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</si>
  <si>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</si>
  <si>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</si>
  <si>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</si>
  <si>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</si>
  <si>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</si>
  <si>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</si>
  <si>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</si>
  <si>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</si>
  <si>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</si>
  <si>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</si>
  <si>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</si>
  <si>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</si>
  <si>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</si>
  <si>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</si>
  <si>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</si>
  <si>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</si>
  <si>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</si>
  <si>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</si>
  <si>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</si>
  <si>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</si>
  <si>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Diferencia</t>
  </si>
  <si>
    <t>Estimado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</si>
  <si>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</si>
  <si>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</si>
  <si>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</si>
  <si>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</si>
  <si>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</si>
  <si>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</si>
  <si>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</si>
  <si>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</si>
  <si>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</si>
  <si>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</si>
  <si>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</si>
  <si>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</si>
  <si>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</si>
  <si>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</si>
  <si>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</si>
  <si>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</si>
  <si>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</si>
  <si>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</si>
  <si>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</si>
  <si>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</si>
  <si>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</si>
  <si>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</si>
  <si>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</si>
  <si>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</si>
  <si>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</si>
  <si>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</si>
  <si>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</si>
  <si>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</si>
  <si>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</si>
  <si>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</si>
  <si>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</si>
  <si>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</si>
  <si>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</si>
  <si>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</si>
  <si>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</si>
  <si>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</si>
  <si>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</si>
  <si>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</si>
  <si>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</si>
  <si>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</si>
  <si>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</si>
  <si>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</si>
  <si>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</si>
  <si>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</si>
  <si>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</si>
  <si>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</si>
  <si>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</si>
  <si>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</si>
  <si>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</si>
  <si>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</si>
  <si>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</si>
  <si>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</si>
  <si>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</si>
  <si>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</si>
  <si>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</si>
  <si>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</si>
  <si>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</si>
  <si>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</si>
  <si>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</si>
  <si>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</si>
  <si>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</si>
  <si>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</si>
  <si>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</si>
  <si>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</si>
  <si>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</si>
  <si>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</si>
  <si>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</si>
  <si>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</si>
  <si>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</si>
  <si>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</si>
  <si>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</si>
  <si>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</si>
  <si>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</si>
  <si>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</si>
  <si>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</si>
  <si>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</si>
  <si>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</si>
  <si>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</si>
  <si>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</si>
  <si>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</si>
  <si>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</si>
  <si>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</si>
  <si>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</si>
  <si>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</si>
  <si>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</si>
  <si>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</si>
  <si>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</si>
  <si>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</si>
  <si>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</si>
  <si>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</si>
  <si>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</si>
  <si>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</si>
  <si>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</si>
  <si>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</si>
  <si>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</si>
  <si>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</si>
  <si>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</si>
  <si>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</si>
  <si>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</si>
  <si>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</si>
  <si>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</si>
  <si>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</si>
  <si>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</si>
  <si>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</si>
  <si>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</si>
  <si>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</si>
  <si>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</si>
  <si>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</si>
  <si>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</si>
  <si>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</si>
  <si>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</si>
  <si>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</si>
  <si>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</si>
  <si>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</si>
  <si>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</si>
  <si>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</si>
  <si>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</si>
  <si>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</si>
  <si>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</si>
  <si>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</si>
  <si>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</si>
  <si>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</si>
  <si>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</si>
  <si>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</si>
  <si>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</si>
  <si>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</si>
  <si>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</si>
  <si>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</si>
  <si>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</si>
  <si>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</si>
  <si>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</si>
  <si>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</si>
  <si>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</si>
  <si>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</si>
  <si>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</si>
  <si>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</si>
  <si>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</si>
  <si>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</si>
  <si>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</si>
  <si>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</si>
  <si>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</si>
  <si>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</si>
  <si>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</si>
  <si>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</si>
  <si>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</si>
  <si>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</si>
  <si>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</si>
  <si>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</si>
  <si>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</si>
  <si>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</si>
  <si>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</si>
  <si>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</si>
  <si>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II. Gasto Etiquetado (II=A+B+C+D+E+F+G+H)</t>
  </si>
  <si>
    <t>Formato 6 c) Estado Analítico del Ejercicio del Presupuesto de Egresos Detallado -LDF 
                       (Clasificación Funcional)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</si>
  <si>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</si>
  <si>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</si>
  <si>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</si>
  <si>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</si>
  <si>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</si>
  <si>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</si>
  <si>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</si>
  <si>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</si>
  <si>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</si>
  <si>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</si>
  <si>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</si>
  <si>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</si>
  <si>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</si>
  <si>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</si>
  <si>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</si>
  <si>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</si>
  <si>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</si>
  <si>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</si>
  <si>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</si>
  <si>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</si>
  <si>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</si>
  <si>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</si>
  <si>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</si>
  <si>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</si>
  <si>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</si>
  <si>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</si>
  <si>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</si>
  <si>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</si>
  <si>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</si>
  <si>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</si>
  <si>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</si>
  <si>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</si>
  <si>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</si>
  <si>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</si>
  <si>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</si>
  <si>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</si>
  <si>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</si>
  <si>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</si>
  <si>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</si>
  <si>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</si>
  <si>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</si>
  <si>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</si>
  <si>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</si>
  <si>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</si>
  <si>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</si>
  <si>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</si>
  <si>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</si>
  <si>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</si>
  <si>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</si>
  <si>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</si>
  <si>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</si>
  <si>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</si>
  <si>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</si>
  <si>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</si>
  <si>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</si>
  <si>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</si>
  <si>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</si>
  <si>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</si>
  <si>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</si>
  <si>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</si>
  <si>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</si>
  <si>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</si>
  <si>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</si>
  <si>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</si>
  <si>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</si>
  <si>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</si>
  <si>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</si>
  <si>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</si>
  <si>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</si>
  <si>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</si>
  <si>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</si>
  <si>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</si>
  <si>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</si>
  <si>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</si>
  <si>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</si>
  <si>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</si>
  <si>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</si>
  <si>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</si>
  <si>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</si>
  <si>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</si>
  <si>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</si>
  <si>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</si>
  <si>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</si>
  <si>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</si>
  <si>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</si>
  <si>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</si>
  <si>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</si>
  <si>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</si>
  <si>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</si>
  <si>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</si>
  <si>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</si>
  <si>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</si>
  <si>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</si>
  <si>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</si>
  <si>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</si>
  <si>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</si>
  <si>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</si>
  <si>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</si>
  <si>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</si>
  <si>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</si>
  <si>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</si>
  <si>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.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</si>
  <si>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</si>
  <si>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</si>
  <si>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</si>
  <si>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</si>
  <si>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</si>
  <si>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</si>
  <si>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</si>
  <si>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</si>
  <si>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</si>
  <si>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</si>
  <si>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</si>
  <si>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</si>
  <si>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</si>
  <si>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</si>
  <si>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</si>
  <si>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</si>
  <si>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</si>
  <si>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</si>
  <si>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</si>
  <si>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</si>
  <si>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</si>
  <si>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</si>
  <si>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</si>
  <si>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</si>
  <si>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</si>
  <si>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</si>
  <si>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</si>
  <si>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</si>
  <si>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</si>
  <si>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</si>
  <si>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</si>
  <si>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</si>
  <si>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</si>
  <si>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</si>
  <si>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</si>
  <si>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</si>
  <si>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</si>
  <si>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</si>
  <si>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</si>
  <si>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</si>
  <si>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</si>
  <si>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</si>
  <si>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</si>
  <si>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</si>
  <si>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</si>
  <si>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</si>
  <si>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</si>
  <si>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</si>
  <si>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</si>
  <si>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</si>
  <si>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</si>
  <si>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31111M410010000 PRESIDENTE MUNICIPAL</t>
  </si>
  <si>
    <t>31111M410020000 REGIDORES MUNICIPALES</t>
  </si>
  <si>
    <t>31111M410030000 SINDICO MUNICIPAL</t>
  </si>
  <si>
    <t>31111M410040000 PRESIDENCIA MUNICIPAL</t>
  </si>
  <si>
    <t>31111M410050000 SECRETARIA DEL H AYUNTAMIENTO</t>
  </si>
  <si>
    <t>31111M410060000 TESORERIA MUNICIPAL</t>
  </si>
  <si>
    <t>31111M410070000 DIRECCION DE CATASTRO MUNICIPAL</t>
  </si>
  <si>
    <t>31111M410080000 DIR TEC DE LA INF Y TELECOMUNICACION</t>
  </si>
  <si>
    <t>31111M410090000 DIR FISCALIZACION DE ALCOHOLES Y DEL COM</t>
  </si>
  <si>
    <t>31111M410100000 CONTRALORIA MUNICIPAL</t>
  </si>
  <si>
    <t>31111M410110000 DIRECCION DE SERVICIOS ADMINISTRATIVOS</t>
  </si>
  <si>
    <t>31111M410120000 JUZGADO MUNICIPAL</t>
  </si>
  <si>
    <t>31111M410130000 DIRECCION DE PLANEACION MUNICIPAL</t>
  </si>
  <si>
    <t>31111M410140000 DIRECCION JURIDICA</t>
  </si>
  <si>
    <t>31111M410150000 DIRECCION DE DESARROLLO SOCIAL</t>
  </si>
  <si>
    <t>31111M410160000 DIRECCION DE DESARROLLO RURAL</t>
  </si>
  <si>
    <t>31111M410170000 DIRECCION DE DESARROLLO ECONOMICO</t>
  </si>
  <si>
    <t>31111M410180000 DIRECCION DE DESARROLLO URBANO</t>
  </si>
  <si>
    <t>31111M410190000 DIRECCION DEL MEDIO AMBIENTE Y ORD TERR</t>
  </si>
  <si>
    <t>31111M410200000 DIRECCION DE OBRAS PUBLICAS MUNICIPALES</t>
  </si>
  <si>
    <t>31111M410210000 DIRECCION DE COMUNICACION SOCIAL</t>
  </si>
  <si>
    <t>31111M410220000 DIRECCION DE EDUCACION Y CIVISMO</t>
  </si>
  <si>
    <t>31111M410230000 DIRECCION UNIDAD DE TRANSPARENCIA</t>
  </si>
  <si>
    <t>31111M410240000 DIRECCION DE SERVICIOS PUBLICOS</t>
  </si>
  <si>
    <t>31111M410250000 DIRECCION DE SEGURIDAD PUBLICA</t>
  </si>
  <si>
    <t>PRESTACION LABORAL</t>
  </si>
  <si>
    <t>BENEFICIO DEFINIDO</t>
  </si>
  <si>
    <t>JR VALUACIONES ACTUARIALES, SC.</t>
  </si>
  <si>
    <t>Al 31 de diciembre de 2025 y al 30 de junio de 2026</t>
  </si>
  <si>
    <t>Del 1 de enero al 30 de junio de 2026</t>
  </si>
  <si>
    <t>31111M410260000 DIRECCION DE TRANSITO Y TRANSPORTE</t>
  </si>
  <si>
    <t>31111M410270000 DIRECCION DE PROTECCION CIVIL</t>
  </si>
  <si>
    <t>31111M410280000 DIRECCION MUNICIPAL DE ATN PARA LA MUJER</t>
  </si>
  <si>
    <t>31111M410290000 PROCURAD MPAL PROTECC NIÑA NIÑO ADOLESC</t>
  </si>
  <si>
    <t>31111M410300000 COORDINACION DE ARCHIVO MUNICIPAL</t>
  </si>
  <si>
    <t>31111M410310000 INSTITUTO DE LA JUVENTUD</t>
  </si>
  <si>
    <t>31111M410320000 COORDINACION MUNICIPAL DE FOMENTO AL COM</t>
  </si>
  <si>
    <t>31111M410900200 SISTEMA PARA EL DESARR INT DE LA FAMILIA</t>
  </si>
  <si>
    <t>31111M410900300 COMISION MPAL DEL DEP Y AP A LA JUVENTUD</t>
  </si>
  <si>
    <t>31111M410900400 CASA DE LA CULTURA URIANGATO</t>
  </si>
  <si>
    <t>Municipio de Uriangato Gto.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</si>
</sst>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dd/mm/yyyy;@"/>
    <numFmt numFmtId="165" formatCode="#,##0_ ;\-#,##0\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vertAlign val="superscript"/>
      <sz val="11"/>
      <name val="Calibri"/>
      <family val="2"/>
      <scheme val="minor"/>
    </font>
    <font>
      <vertAlign val="superscript"/>
      <sz val="8.25"/>
      <color theme="1"/>
      <name val="Calibri"/>
      <family val="2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8">
    <xf numFmtId="0" fontId="0" fillId="0" borderId="0"/>
    <xf numFmtId="0" fontId="5" fillId="0" borderId="0"/>
    <xf numFmtId="0" fontId="9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0" borderId="0"/>
    <xf numFmtId="0" fontId="13" fillId="0" borderId="0"/>
  </cellStyleXfs>
  <cellXfs count="219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2" borderId="12" xfId="0" applyFont="1" applyFill="1" applyBorder="1" applyAlignment="1">
      <alignment horizontal="left" vertical="center" wrapText="1" indent="3"/>
    </xf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0" fontId="2" fillId="0" borderId="14" xfId="0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2" borderId="1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0" xfId="0" applyAlignment="1">
      <alignment vertical="center"/>
    </xf>
    <xf numFmtId="0" fontId="0" fillId="0" borderId="14" xfId="0" applyBorder="1" applyAlignment="1">
      <alignment horizontal="left" vertical="center" wrapText="1" indent="3"/>
    </xf>
    <xf numFmtId="0" fontId="0" fillId="0" borderId="0" xfId="0" applyProtection="1">
      <protection locked="0"/>
    </xf>
    <xf numFmtId="0" fontId="0" fillId="0" borderId="14" xfId="0" applyBorder="1" applyAlignment="1">
      <alignment horizontal="left" vertical="center" indent="9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0" fontId="0" fillId="0" borderId="13" xfId="0" applyBorder="1" applyAlignment="1">
      <alignment horizontal="left" vertical="center" indent="6"/>
    </xf>
    <xf numFmtId="0" fontId="0" fillId="0" borderId="14" xfId="0" applyBorder="1" applyAlignment="1">
      <alignment horizontal="left" vertical="center" indent="12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0" fontId="0" fillId="0" borderId="7" xfId="0" applyBorder="1" applyAlignment="1">
      <alignment vertical="center"/>
    </xf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8" xfId="0" applyFont="1" applyFill="1" applyBorder="1" applyAlignment="1">
      <alignment horizontal="centerContinuous" vertical="center" wrapText="1"/>
    </xf>
    <xf numFmtId="0" fontId="0" fillId="0" borderId="15" xfId="0" applyBorder="1"/>
    <xf numFmtId="165" fontId="2" fillId="0" borderId="14" xfId="5" applyNumberFormat="1" applyFont="1" applyFill="1" applyBorder="1" applyAlignment="1" applyProtection="1">
      <alignment horizontal="right" vertical="center"/>
      <protection locked="0"/>
    </xf>
    <xf numFmtId="165" fontId="0" fillId="0" borderId="14" xfId="5" applyNumberFormat="1" applyFont="1" applyFill="1" applyBorder="1" applyAlignment="1" applyProtection="1">
      <alignment horizontal="right" vertical="center"/>
      <protection locked="0"/>
    </xf>
    <xf numFmtId="165" fontId="0" fillId="0" borderId="14" xfId="5" applyNumberFormat="1" applyFont="1" applyFill="1" applyBorder="1" applyAlignment="1">
      <alignment horizontal="right"/>
    </xf>
    <xf numFmtId="165" fontId="0" fillId="2" borderId="16" xfId="5" applyNumberFormat="1" applyFont="1" applyFill="1" applyBorder="1" applyAlignment="1">
      <alignment horizontal="right"/>
    </xf>
    <xf numFmtId="165" fontId="0" fillId="0" borderId="14" xfId="5" applyNumberFormat="1" applyFont="1" applyBorder="1" applyAlignment="1">
      <alignment horizontal="right"/>
    </xf>
    <xf numFmtId="165" fontId="0" fillId="0" borderId="14" xfId="5" applyNumberFormat="1" applyFont="1" applyFill="1" applyBorder="1" applyAlignment="1">
      <alignment horizontal="right" vertical="center"/>
    </xf>
    <xf numFmtId="165" fontId="1" fillId="0" borderId="14" xfId="5" applyNumberFormat="1" applyFont="1" applyFill="1" applyBorder="1" applyAlignment="1" applyProtection="1">
      <alignment horizontal="right" vertical="center"/>
      <protection locked="0"/>
    </xf>
    <xf numFmtId="3" fontId="0" fillId="0" borderId="14" xfId="5" applyNumberFormat="1" applyFont="1" applyFill="1" applyBorder="1" applyProtection="1">
      <protection locked="0"/>
    </xf>
    <xf numFmtId="3" fontId="2" fillId="0" borderId="14" xfId="5" applyNumberFormat="1" applyFont="1" applyFill="1" applyBorder="1" applyAlignment="1" applyProtection="1">
      <alignment vertical="center"/>
      <protection locked="0"/>
    </xf>
    <xf numFmtId="3" fontId="7" fillId="2" borderId="16" xfId="5" applyNumberFormat="1" applyFont="1" applyFill="1" applyBorder="1" applyAlignment="1">
      <alignment vertical="center"/>
    </xf>
    <xf numFmtId="3" fontId="1" fillId="0" borderId="13" xfId="5" applyNumberFormat="1" applyFont="1" applyFill="1" applyBorder="1" applyAlignment="1" applyProtection="1">
      <alignment vertical="center"/>
      <protection locked="0"/>
    </xf>
    <xf numFmtId="3" fontId="0" fillId="0" borderId="14" xfId="5" applyNumberFormat="1" applyFont="1" applyFill="1" applyBorder="1"/>
    <xf numFmtId="3" fontId="1" fillId="0" borderId="14" xfId="5" applyNumberFormat="1" applyFont="1" applyFill="1" applyBorder="1" applyProtection="1">
      <protection locked="0"/>
    </xf>
    <xf numFmtId="3" fontId="7" fillId="2" borderId="16" xfId="5" applyNumberFormat="1" applyFont="1" applyFill="1" applyBorder="1"/>
    <xf numFmtId="3" fontId="0" fillId="0" borderId="13" xfId="0" applyNumberFormat="1" applyFont="1" applyFill="1" applyBorder="1" applyProtection="1">
      <protection locked="0"/>
    </xf>
    <xf numFmtId="3" fontId="0" fillId="0" borderId="14" xfId="5" applyNumberFormat="1" applyFont="1" applyFill="1" applyBorder="1" applyAlignment="1" applyProtection="1">
      <alignment vertical="center"/>
      <protection locked="0"/>
    </xf>
    <xf numFmtId="3" fontId="0" fillId="0" borderId="14" xfId="5" applyNumberFormat="1" applyFont="1" applyFill="1" applyBorder="1" applyAlignment="1">
      <alignment vertical="center"/>
    </xf>
    <xf numFmtId="3" fontId="1" fillId="0" borderId="14" xfId="5" applyNumberFormat="1" applyFont="1" applyFill="1" applyBorder="1" applyAlignment="1" applyProtection="1">
      <alignment vertical="center"/>
      <protection locked="0"/>
    </xf>
    <xf numFmtId="165" fontId="2" fillId="0" borderId="6" xfId="4" applyNumberFormat="1" applyFont="1" applyFill="1" applyBorder="1" applyAlignment="1" applyProtection="1">
      <alignment vertical="center"/>
      <protection locked="0"/>
    </xf>
    <xf numFmtId="165" fontId="0" fillId="0" borderId="8" xfId="4" applyNumberFormat="1" applyFont="1" applyFill="1" applyBorder="1" applyAlignment="1" applyProtection="1">
      <alignment vertical="center"/>
      <protection locked="0"/>
    </xf>
    <xf numFmtId="165" fontId="2" fillId="0" borderId="8" xfId="4" applyNumberFormat="1" applyFont="1" applyFill="1" applyBorder="1" applyAlignment="1" applyProtection="1">
      <alignment vertical="center"/>
      <protection locked="0"/>
    </xf>
    <xf numFmtId="165" fontId="0" fillId="0" borderId="8" xfId="4" applyNumberFormat="1" applyFont="1" applyFill="1" applyBorder="1" applyAlignment="1" applyProtection="1">
      <alignment vertical="center" wrapText="1"/>
      <protection locked="0"/>
    </xf>
    <xf numFmtId="165" fontId="0" fillId="0" borderId="8" xfId="4" applyNumberFormat="1" applyFont="1" applyFill="1" applyBorder="1" applyAlignment="1">
      <alignment vertical="center"/>
    </xf>
    <xf numFmtId="165" fontId="2" fillId="0" borderId="8" xfId="4" applyNumberFormat="1" applyFont="1" applyFill="1" applyBorder="1" applyAlignment="1" applyProtection="1">
      <alignment horizontal="right" vertical="center"/>
      <protection locked="0"/>
    </xf>
    <xf numFmtId="165" fontId="0" fillId="0" borderId="8" xfId="4" applyNumberFormat="1" applyFont="1" applyFill="1" applyBorder="1" applyAlignment="1" applyProtection="1">
      <alignment horizontal="right" vertical="center"/>
      <protection locked="0"/>
    </xf>
    <xf numFmtId="165" fontId="0" fillId="0" borderId="8" xfId="4" applyNumberFormat="1" applyFont="1" applyFill="1" applyBorder="1" applyAlignment="1">
      <alignment horizontal="right" vertical="center"/>
    </xf>
    <xf numFmtId="165" fontId="1" fillId="0" borderId="8" xfId="4" applyNumberFormat="1" applyFont="1" applyFill="1" applyBorder="1" applyAlignment="1" applyProtection="1">
      <alignment horizontal="right" vertical="center"/>
      <protection locked="0"/>
    </xf>
    <xf numFmtId="0" fontId="0" fillId="0" borderId="10" xfId="0" applyBorder="1"/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2" fillId="3" borderId="14" xfId="0" applyFont="1" applyFill="1" applyBorder="1" applyAlignment="1">
      <alignment horizontal="left" indent="3"/>
    </xf>
    <xf numFmtId="0" fontId="2" fillId="3" borderId="13" xfId="0" applyFont="1" applyFill="1" applyBorder="1" applyAlignment="1">
      <alignment horizontal="left" vertical="center" indent="3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165" fontId="2" fillId="3" borderId="14" xfId="4" applyNumberFormat="1" applyFont="1" applyFill="1" applyBorder="1" applyAlignment="1" applyProtection="1">
      <alignment vertical="center"/>
      <protection locked="0"/>
    </xf>
    <xf numFmtId="165" fontId="0" fillId="3" borderId="14" xfId="4" applyNumberFormat="1" applyFont="1" applyFill="1" applyBorder="1" applyAlignment="1" applyProtection="1">
      <alignment vertical="center"/>
      <protection locked="0"/>
    </xf>
    <xf numFmtId="165" fontId="0" fillId="3" borderId="14" xfId="4" applyNumberFormat="1" applyFont="1" applyFill="1" applyBorder="1" applyAlignment="1">
      <alignment vertical="center"/>
    </xf>
    <xf numFmtId="165" fontId="1" fillId="3" borderId="14" xfId="4" applyNumberFormat="1" applyFont="1" applyFill="1" applyBorder="1" applyAlignment="1" applyProtection="1">
      <alignment vertical="center"/>
      <protection locked="0"/>
    </xf>
    <xf numFmtId="0" fontId="2" fillId="0" borderId="13" xfId="0" applyFont="1" applyFill="1" applyBorder="1" applyAlignment="1">
      <alignment horizontal="left" vertical="center" indent="3"/>
    </xf>
    <xf numFmtId="0" fontId="2" fillId="0" borderId="14" xfId="0" applyFont="1" applyFill="1" applyBorder="1" applyAlignment="1">
      <alignment horizontal="left" vertical="center" indent="3"/>
    </xf>
    <xf numFmtId="0" fontId="3" fillId="0" borderId="14" xfId="0" applyFont="1" applyFill="1" applyBorder="1" applyAlignment="1">
      <alignment vertical="center"/>
    </xf>
    <xf numFmtId="165" fontId="2" fillId="0" borderId="13" xfId="4" applyNumberFormat="1" applyFont="1" applyFill="1" applyBorder="1" applyAlignment="1" applyProtection="1">
      <alignment vertical="center"/>
      <protection locked="0"/>
    </xf>
    <xf numFmtId="165" fontId="0" fillId="0" borderId="14" xfId="4" applyNumberFormat="1" applyFont="1" applyFill="1" applyBorder="1" applyAlignment="1" applyProtection="1">
      <alignment vertical="center"/>
      <protection locked="0"/>
    </xf>
    <xf numFmtId="165" fontId="0" fillId="0" borderId="14" xfId="4" applyNumberFormat="1" applyFont="1" applyFill="1" applyBorder="1" applyAlignment="1">
      <alignment vertical="center"/>
    </xf>
    <xf numFmtId="165" fontId="2" fillId="0" borderId="14" xfId="4" applyNumberFormat="1" applyFont="1" applyFill="1" applyBorder="1" applyAlignment="1" applyProtection="1">
      <alignment vertical="center"/>
      <protection locked="0"/>
    </xf>
    <xf numFmtId="0" fontId="0" fillId="0" borderId="14" xfId="0" applyFont="1" applyFill="1" applyBorder="1" applyAlignment="1" applyProtection="1">
      <alignment horizontal="left" vertical="center" indent="6"/>
      <protection locked="0"/>
    </xf>
    <xf numFmtId="0" fontId="2" fillId="2" borderId="12" xfId="0" applyFont="1" applyFill="1" applyBorder="1" applyAlignment="1">
      <alignment horizontal="center" vertical="center" wrapText="1"/>
    </xf>
    <xf numFmtId="3" fontId="2" fillId="0" borderId="14" xfId="4" applyNumberFormat="1" applyFont="1" applyFill="1" applyBorder="1" applyProtection="1">
      <protection locked="0"/>
    </xf>
    <xf numFmtId="3" fontId="0" fillId="0" borderId="14" xfId="4" applyNumberFormat="1" applyFont="1" applyFill="1" applyBorder="1"/>
    <xf numFmtId="3" fontId="6" fillId="2" borderId="16" xfId="4" applyNumberFormat="1" applyFont="1" applyFill="1" applyBorder="1" applyAlignment="1"/>
    <xf numFmtId="3" fontId="7" fillId="2" borderId="16" xfId="4" applyNumberFormat="1" applyFont="1" applyFill="1" applyBorder="1" applyAlignment="1"/>
    <xf numFmtId="3" fontId="2" fillId="0" borderId="14" xfId="4" applyNumberFormat="1" applyFont="1" applyFill="1" applyBorder="1"/>
    <xf numFmtId="3" fontId="2" fillId="0" borderId="14" xfId="4" applyNumberFormat="1" applyFont="1" applyFill="1" applyBorder="1" applyAlignment="1" applyProtection="1">
      <alignment vertical="center"/>
      <protection locked="0"/>
    </xf>
    <xf numFmtId="3" fontId="1" fillId="0" borderId="14" xfId="4" applyNumberFormat="1" applyFont="1" applyFill="1" applyBorder="1" applyAlignment="1" applyProtection="1">
      <alignment vertical="center"/>
      <protection locked="0"/>
    </xf>
    <xf numFmtId="3" fontId="0" fillId="0" borderId="14" xfId="4" applyNumberFormat="1" applyFont="1" applyFill="1" applyBorder="1" applyAlignment="1">
      <alignment vertical="center"/>
    </xf>
    <xf numFmtId="3" fontId="2" fillId="0" borderId="14" xfId="4" applyNumberFormat="1" applyFont="1" applyFill="1" applyBorder="1" applyAlignment="1">
      <alignment vertical="center"/>
    </xf>
    <xf numFmtId="3" fontId="1" fillId="0" borderId="14" xfId="4" applyNumberFormat="1" applyFont="1" applyFill="1" applyBorder="1" applyProtection="1">
      <protection locked="0"/>
    </xf>
    <xf numFmtId="3" fontId="0" fillId="0" borderId="14" xfId="4" applyNumberFormat="1" applyFont="1" applyFill="1" applyBorder="1" applyAlignment="1" applyProtection="1">
      <alignment vertical="center"/>
      <protection locked="0"/>
    </xf>
    <xf numFmtId="3" fontId="0" fillId="2" borderId="16" xfId="4" applyNumberFormat="1" applyFont="1" applyFill="1" applyBorder="1" applyAlignment="1">
      <alignment vertical="center"/>
    </xf>
    <xf numFmtId="165" fontId="1" fillId="3" borderId="14" xfId="5" applyNumberFormat="1" applyFont="1" applyFill="1" applyBorder="1" applyAlignment="1" applyProtection="1">
      <alignment vertical="center"/>
      <protection locked="0"/>
    </xf>
    <xf numFmtId="165" fontId="0" fillId="3" borderId="14" xfId="5" applyNumberFormat="1" applyFont="1" applyFill="1" applyBorder="1" applyAlignment="1" applyProtection="1">
      <alignment vertical="center"/>
      <protection locked="0"/>
    </xf>
    <xf numFmtId="165" fontId="1" fillId="0" borderId="14" xfId="5" applyNumberFormat="1" applyFont="1" applyFill="1" applyBorder="1" applyAlignment="1" applyProtection="1">
      <alignment vertical="center"/>
      <protection locked="0"/>
    </xf>
    <xf numFmtId="165" fontId="1" fillId="0" borderId="8" xfId="5" applyNumberFormat="1" applyFont="1" applyFill="1" applyBorder="1" applyAlignment="1" applyProtection="1">
      <alignment vertical="center"/>
      <protection locked="0"/>
    </xf>
    <xf numFmtId="165" fontId="0" fillId="0" borderId="8" xfId="5" applyNumberFormat="1" applyFont="1" applyFill="1" applyBorder="1" applyAlignment="1" applyProtection="1">
      <alignment vertical="center"/>
      <protection locked="0"/>
    </xf>
    <xf numFmtId="165" fontId="1" fillId="0" borderId="8" xfId="5" applyNumberFormat="1" applyFont="1" applyFill="1" applyBorder="1" applyAlignment="1" applyProtection="1">
      <alignment horizontal="right" vertical="center"/>
      <protection locked="0"/>
    </xf>
    <xf numFmtId="3" fontId="0" fillId="0" borderId="14" xfId="0" applyNumberFormat="1" applyFont="1" applyBorder="1" applyAlignment="1" applyProtection="1">
      <alignment vertical="center"/>
      <protection locked="0"/>
    </xf>
    <xf numFmtId="3" fontId="2" fillId="0" borderId="14" xfId="0" applyNumberFormat="1" applyFont="1" applyBorder="1" applyAlignment="1" applyProtection="1">
      <alignment vertical="center"/>
      <protection locked="0"/>
    </xf>
    <xf numFmtId="3" fontId="14" fillId="0" borderId="17" xfId="0" applyNumberFormat="1" applyFont="1" applyFill="1" applyBorder="1" applyAlignment="1" applyProtection="1">
      <protection locked="0"/>
    </xf>
    <xf numFmtId="3" fontId="15" fillId="0" borderId="17" xfId="0" applyNumberFormat="1" applyFont="1" applyFill="1" applyBorder="1" applyAlignment="1" applyProtection="1">
      <alignment vertical="center"/>
    </xf>
    <xf numFmtId="3" fontId="15" fillId="0" borderId="18" xfId="0" applyNumberFormat="1" applyFont="1" applyFill="1" applyBorder="1" applyAlignment="1" applyProtection="1">
      <alignment vertical="center"/>
    </xf>
    <xf numFmtId="0" fontId="2" fillId="2" borderId="12" xfId="0" applyFont="1" applyFill="1" applyBorder="1" applyAlignment="1" applyProtection="1">
      <alignment horizontal="center" vertical="center" wrapText="1"/>
    </xf>
    <xf numFmtId="3" fontId="0" fillId="0" borderId="14" xfId="0" applyNumberFormat="1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12" xfId="0" applyNumberFormat="1" applyFont="1" applyFill="1" applyBorder="1" applyAlignment="1" applyProtection="1">
      <alignment horizontal="center" vertical="center" wrapText="1"/>
      <protection locked="0"/>
    </xf>
    <xf numFmtId="1" fontId="0" fillId="0" borderId="13" xfId="0" applyNumberFormat="1" applyBorder="1" applyAlignment="1">
      <alignment vertical="center"/>
    </xf>
    <xf numFmtId="1" fontId="0" fillId="0" borderId="14" xfId="0" applyNumberFormat="1" applyBorder="1" applyAlignment="1">
      <alignment vertical="center"/>
    </xf>
    <xf numFmtId="1" fontId="2" fillId="0" borderId="14" xfId="4" applyNumberFormat="1" applyFont="1" applyFill="1" applyBorder="1" applyAlignment="1" applyProtection="1">
      <alignment horizontal="right" vertical="center"/>
      <protection locked="0"/>
    </xf>
    <xf numFmtId="1" fontId="0" fillId="0" borderId="14" xfId="0" applyNumberFormat="1" applyBorder="1" applyAlignment="1" applyProtection="1">
      <alignment vertical="center"/>
      <protection locked="0"/>
    </xf>
    <xf numFmtId="1" fontId="0" fillId="0" borderId="14" xfId="4" applyNumberFormat="1" applyFont="1" applyFill="1" applyBorder="1" applyAlignment="1">
      <alignment horizontal="right" vertical="center"/>
    </xf>
    <xf numFmtId="1" fontId="0" fillId="0" borderId="15" xfId="0" applyNumberFormat="1" applyBorder="1" applyAlignment="1">
      <alignment vertical="center"/>
    </xf>
    <xf numFmtId="1" fontId="0" fillId="0" borderId="0" xfId="0" applyNumberFormat="1"/>
    <xf numFmtId="1" fontId="0" fillId="0" borderId="14" xfId="4" applyNumberFormat="1" applyFont="1" applyFill="1" applyBorder="1" applyAlignment="1" applyProtection="1">
      <alignment horizontal="right" vertical="center"/>
      <protection locked="0"/>
    </xf>
    <xf numFmtId="1" fontId="1" fillId="0" borderId="14" xfId="4" applyNumberFormat="1" applyFont="1" applyFill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vertical="center"/>
      <protection locked="0"/>
    </xf>
    <xf numFmtId="3" fontId="0" fillId="0" borderId="14" xfId="0" applyNumberFormat="1" applyBorder="1" applyAlignment="1">
      <alignment vertical="center"/>
    </xf>
    <xf numFmtId="3" fontId="0" fillId="2" borderId="16" xfId="0" applyNumberFormat="1" applyFill="1" applyBorder="1" applyAlignment="1">
      <alignment vertical="center"/>
    </xf>
    <xf numFmtId="3" fontId="2" fillId="0" borderId="8" xfId="0" applyNumberFormat="1" applyFont="1" applyBorder="1" applyAlignment="1" applyProtection="1">
      <alignment horizontal="right" vertical="center"/>
      <protection locked="0"/>
    </xf>
    <xf numFmtId="3" fontId="0" fillId="0" borderId="8" xfId="0" applyNumberFormat="1" applyBorder="1" applyAlignment="1" applyProtection="1">
      <alignment horizontal="right" vertical="center"/>
      <protection locked="0"/>
    </xf>
    <xf numFmtId="3" fontId="0" fillId="0" borderId="8" xfId="0" applyNumberFormat="1" applyBorder="1" applyAlignment="1">
      <alignment horizontal="right" vertical="center"/>
    </xf>
    <xf numFmtId="3" fontId="0" fillId="0" borderId="15" xfId="0" applyNumberFormat="1" applyBorder="1"/>
    <xf numFmtId="3" fontId="0" fillId="0" borderId="19" xfId="0" applyNumberFormat="1" applyBorder="1" applyAlignment="1" applyProtection="1">
      <alignment horizontal="right" vertical="top"/>
      <protection locked="0"/>
    </xf>
    <xf numFmtId="3" fontId="0" fillId="0" borderId="19" xfId="0" applyNumberFormat="1" applyBorder="1" applyAlignment="1">
      <alignment horizontal="center"/>
    </xf>
    <xf numFmtId="3" fontId="0" fillId="0" borderId="19" xfId="0" applyNumberFormat="1" applyBorder="1"/>
    <xf numFmtId="3" fontId="2" fillId="0" borderId="19" xfId="0" applyNumberFormat="1" applyFont="1" applyBorder="1"/>
    <xf numFmtId="3" fontId="2" fillId="0" borderId="13" xfId="0" applyNumberFormat="1" applyFont="1" applyBorder="1" applyAlignment="1" applyProtection="1">
      <alignment vertical="center"/>
      <protection locked="0"/>
    </xf>
    <xf numFmtId="3" fontId="0" fillId="0" borderId="14" xfId="0" applyNumberFormat="1" applyFont="1" applyBorder="1" applyAlignment="1">
      <alignment vertical="center"/>
    </xf>
    <xf numFmtId="3" fontId="0" fillId="0" borderId="15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</cellXfs>
  <cellStyles count="8">
    <cellStyle name="Millares" xfId="4" builtinId="3"/>
    <cellStyle name="Millares 2" xfId="5"/>
    <cellStyle name="Normal" xfId="0" builtinId="0"/>
    <cellStyle name="Normal 2" xfId="2"/>
    <cellStyle name="Normal 2 2" xfId="1"/>
    <cellStyle name="Normal 2 3" xfId="7"/>
    <cellStyle name="Normal 3" xfId="6"/>
    <cellStyle name="Porcentaje" xfId="3" builtinId="5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82"/>
  <sheetViews>
    <sheetView showGridLines="0" zoomScale="75" zoomScaleNormal="75" workbookViewId="0">
      <selection activeCell="A3" sqref="A3:F3"/>
    </sheetView>
  </sheetViews>
  <sheetFormatPr baseColWidth="10" defaultColWidth="11" defaultRowHeight="15" x14ac:dyDescent="0.25"/>
  <cols>
    <col min="1" max="1" width="96.42578125" customWidth="1"/>
    <col min="2" max="3" width="15.5703125" style="178" customWidth="1"/>
    <col min="4" max="4" width="98.7109375" bestFit="1" customWidth="1"/>
    <col min="5" max="6" width="15.5703125" style="178" customWidth="1"/>
  </cols>
  <sheetData>
    <row r="1" spans="1:6" x14ac:dyDescent="0.25">
      <c r="A1" s="195" t="s">
        <v>0</v>
      </c>
      <c r="B1" s="196"/>
      <c r="C1" s="196"/>
      <c r="D1" s="196"/>
      <c r="E1" s="196"/>
      <c r="F1" s="197"/>
    </row>
    <row r="2" spans="1:6" ht="15" customHeight="1" x14ac:dyDescent="0.25">
      <c r="A2" s="198" t="s">
        <v>578</v>
      </c>
      <c r="B2" s="199"/>
      <c r="C2" s="199"/>
      <c r="D2" s="199"/>
      <c r="E2" s="199"/>
      <c r="F2" s="200"/>
    </row>
    <row r="3" spans="1:6" ht="15" customHeight="1" x14ac:dyDescent="0.25">
      <c r="A3" s="201" t="s">
        <v>1</v>
      </c>
      <c r="B3" s="202"/>
      <c r="C3" s="202"/>
      <c r="D3" s="202"/>
      <c r="E3" s="202"/>
      <c r="F3" s="203"/>
    </row>
    <row r="4" spans="1:6" ht="12.95" customHeight="1" x14ac:dyDescent="0.25">
      <c r="A4" s="201" t="s">
        <v>566</v>
      </c>
      <c r="B4" s="202"/>
      <c r="C4" s="202"/>
      <c r="D4" s="202"/>
      <c r="E4" s="202"/>
      <c r="F4" s="203"/>
    </row>
    <row r="5" spans="1:6" ht="12.95" customHeight="1" x14ac:dyDescent="0.25">
      <c r="A5" s="204" t="s">
        <v>2</v>
      </c>
      <c r="B5" s="205"/>
      <c r="C5" s="205"/>
      <c r="D5" s="205"/>
      <c r="E5" s="205"/>
      <c r="F5" s="206"/>
    </row>
    <row r="6" spans="1:6" ht="41.45" customHeight="1" x14ac:dyDescent="0.25">
      <c r="A6" s="23" t="s">
        <v>3</v>
      </c>
      <c r="B6" s="170">
        <v>2026</v>
      </c>
      <c r="C6" s="171" t="s">
        <v>4</v>
      </c>
      <c r="D6" s="24" t="s">
        <v>5</v>
      </c>
      <c r="E6" s="170">
        <f>B6</f>
        <v>2026</v>
      </c>
      <c r="F6" s="171" t="str">
        <f>C6</f>
        <v>31 de diciembre de 2025</v>
      </c>
    </row>
    <row r="7" spans="1:6" ht="12.95" customHeight="1" x14ac:dyDescent="0.25">
      <c r="A7" s="25" t="s">
        <v>6</v>
      </c>
      <c r="B7" s="172"/>
      <c r="C7" s="172"/>
      <c r="D7" s="25" t="s">
        <v>7</v>
      </c>
      <c r="E7" s="172"/>
      <c r="F7" s="172"/>
    </row>
    <row r="8" spans="1:6" x14ac:dyDescent="0.25">
      <c r="A8" s="2" t="s">
        <v>8</v>
      </c>
      <c r="B8" s="173"/>
      <c r="C8" s="173"/>
      <c r="D8" s="2" t="s">
        <v>9</v>
      </c>
      <c r="E8" s="173"/>
      <c r="F8" s="173"/>
    </row>
    <row r="9" spans="1:6" x14ac:dyDescent="0.25">
      <c r="A9" s="27" t="s">
        <v>10</v>
      </c>
      <c r="B9" s="174">
        <f>SUM(B10:B16)</f>
        <v>110396455.41</v>
      </c>
      <c r="C9" s="174">
        <f>SUM(C10:C16)</f>
        <v>63443712.939999998</v>
      </c>
      <c r="D9" s="27" t="s">
        <v>11</v>
      </c>
      <c r="E9" s="174">
        <f>SUM(E10:E18)</f>
        <v>5194513.8199999994</v>
      </c>
      <c r="F9" s="174">
        <f>SUM(F10:F18)</f>
        <v>17933102.400000002</v>
      </c>
    </row>
    <row r="10" spans="1:6" x14ac:dyDescent="0.25">
      <c r="A10" s="29" t="s">
        <v>12</v>
      </c>
      <c r="B10" s="175">
        <v>0</v>
      </c>
      <c r="C10" s="175">
        <v>0</v>
      </c>
      <c r="D10" s="29" t="s">
        <v>13</v>
      </c>
      <c r="E10" s="175">
        <v>-73663.37</v>
      </c>
      <c r="F10" s="175">
        <v>-69263.520000000004</v>
      </c>
    </row>
    <row r="11" spans="1:6" x14ac:dyDescent="0.25">
      <c r="A11" s="29" t="s">
        <v>14</v>
      </c>
      <c r="B11" s="175">
        <v>7066146.0899999999</v>
      </c>
      <c r="C11" s="175">
        <v>12015992.359999999</v>
      </c>
      <c r="D11" s="29" t="s">
        <v>15</v>
      </c>
      <c r="E11" s="175">
        <v>1541303.96</v>
      </c>
      <c r="F11" s="175">
        <v>13637052.92</v>
      </c>
    </row>
    <row r="12" spans="1:6" x14ac:dyDescent="0.25">
      <c r="A12" s="29" t="s">
        <v>16</v>
      </c>
      <c r="B12" s="175">
        <v>0</v>
      </c>
      <c r="C12" s="175">
        <v>0</v>
      </c>
      <c r="D12" s="29" t="s">
        <v>17</v>
      </c>
      <c r="E12" s="175">
        <v>0</v>
      </c>
      <c r="F12" s="175">
        <v>1299687.53</v>
      </c>
    </row>
    <row r="13" spans="1:6" x14ac:dyDescent="0.25">
      <c r="A13" s="29" t="s">
        <v>18</v>
      </c>
      <c r="B13" s="175">
        <v>103330309.31999999</v>
      </c>
      <c r="C13" s="175">
        <v>51427720.579999998</v>
      </c>
      <c r="D13" s="29" t="s">
        <v>19</v>
      </c>
      <c r="E13" s="175">
        <v>0</v>
      </c>
      <c r="F13" s="175">
        <v>0</v>
      </c>
    </row>
    <row r="14" spans="1:6" x14ac:dyDescent="0.25">
      <c r="A14" s="29" t="s">
        <v>20</v>
      </c>
      <c r="B14" s="175">
        <v>0</v>
      </c>
      <c r="C14" s="175">
        <v>0</v>
      </c>
      <c r="D14" s="29" t="s">
        <v>21</v>
      </c>
      <c r="E14" s="175">
        <v>743038.87</v>
      </c>
      <c r="F14" s="175">
        <v>29774.799999999999</v>
      </c>
    </row>
    <row r="15" spans="1:6" x14ac:dyDescent="0.25">
      <c r="A15" s="29" t="s">
        <v>22</v>
      </c>
      <c r="B15" s="175">
        <v>0</v>
      </c>
      <c r="C15" s="175">
        <v>0</v>
      </c>
      <c r="D15" s="29" t="s">
        <v>23</v>
      </c>
      <c r="E15" s="175">
        <v>0</v>
      </c>
      <c r="F15" s="175">
        <v>0</v>
      </c>
    </row>
    <row r="16" spans="1:6" x14ac:dyDescent="0.25">
      <c r="A16" s="29" t="s">
        <v>24</v>
      </c>
      <c r="B16" s="175">
        <v>0</v>
      </c>
      <c r="C16" s="175">
        <v>0</v>
      </c>
      <c r="D16" s="29" t="s">
        <v>25</v>
      </c>
      <c r="E16" s="175">
        <v>2590032.14</v>
      </c>
      <c r="F16" s="175">
        <v>2540208.39</v>
      </c>
    </row>
    <row r="17" spans="1:6" x14ac:dyDescent="0.25">
      <c r="A17" s="27" t="s">
        <v>26</v>
      </c>
      <c r="B17" s="174">
        <f>SUM(B18:B24)</f>
        <v>1147746.0699999998</v>
      </c>
      <c r="C17" s="174">
        <f>SUM(C18:C24)</f>
        <v>1131365.69</v>
      </c>
      <c r="D17" s="29" t="s">
        <v>27</v>
      </c>
      <c r="E17" s="175">
        <v>0</v>
      </c>
      <c r="F17" s="175">
        <v>0</v>
      </c>
    </row>
    <row r="18" spans="1:6" x14ac:dyDescent="0.25">
      <c r="A18" s="29" t="s">
        <v>28</v>
      </c>
      <c r="B18" s="175">
        <v>0</v>
      </c>
      <c r="C18" s="175">
        <v>0</v>
      </c>
      <c r="D18" s="29" t="s">
        <v>29</v>
      </c>
      <c r="E18" s="175">
        <v>393802.22</v>
      </c>
      <c r="F18" s="175">
        <v>495642.28</v>
      </c>
    </row>
    <row r="19" spans="1:6" x14ac:dyDescent="0.25">
      <c r="A19" s="29" t="s">
        <v>30</v>
      </c>
      <c r="B19" s="175">
        <v>764742.85</v>
      </c>
      <c r="C19" s="175">
        <v>544152.51</v>
      </c>
      <c r="D19" s="27" t="s">
        <v>31</v>
      </c>
      <c r="E19" s="179">
        <f>SUM(E20:E22)</f>
        <v>0</v>
      </c>
      <c r="F19" s="179">
        <f>SUM(F20:F22)</f>
        <v>0</v>
      </c>
    </row>
    <row r="20" spans="1:6" x14ac:dyDescent="0.25">
      <c r="A20" s="29" t="s">
        <v>32</v>
      </c>
      <c r="B20" s="175">
        <v>58100</v>
      </c>
      <c r="C20" s="175">
        <v>18100</v>
      </c>
      <c r="D20" s="29" t="s">
        <v>33</v>
      </c>
      <c r="E20" s="180">
        <v>0</v>
      </c>
      <c r="F20" s="180">
        <v>0</v>
      </c>
    </row>
    <row r="21" spans="1:6" x14ac:dyDescent="0.25">
      <c r="A21" s="29" t="s">
        <v>34</v>
      </c>
      <c r="B21" s="175">
        <v>0</v>
      </c>
      <c r="C21" s="175">
        <v>8025.96</v>
      </c>
      <c r="D21" s="29" t="s">
        <v>35</v>
      </c>
      <c r="E21" s="180">
        <v>0</v>
      </c>
      <c r="F21" s="180">
        <v>0</v>
      </c>
    </row>
    <row r="22" spans="1:6" x14ac:dyDescent="0.25">
      <c r="A22" s="29" t="s">
        <v>36</v>
      </c>
      <c r="B22" s="175">
        <v>19369</v>
      </c>
      <c r="C22" s="175">
        <v>34500</v>
      </c>
      <c r="D22" s="29" t="s">
        <v>37</v>
      </c>
      <c r="E22" s="180">
        <v>0</v>
      </c>
      <c r="F22" s="180">
        <v>0</v>
      </c>
    </row>
    <row r="23" spans="1:6" x14ac:dyDescent="0.25">
      <c r="A23" s="29" t="s">
        <v>38</v>
      </c>
      <c r="B23" s="175">
        <v>0</v>
      </c>
      <c r="C23" s="175">
        <v>0</v>
      </c>
      <c r="D23" s="27" t="s">
        <v>39</v>
      </c>
      <c r="E23" s="179">
        <f>E24+E25</f>
        <v>0</v>
      </c>
      <c r="F23" s="179">
        <f>F24+F25</f>
        <v>0</v>
      </c>
    </row>
    <row r="24" spans="1:6" x14ac:dyDescent="0.25">
      <c r="A24" s="29" t="s">
        <v>40</v>
      </c>
      <c r="B24" s="175">
        <v>305534.21999999997</v>
      </c>
      <c r="C24" s="175">
        <v>526587.22</v>
      </c>
      <c r="D24" s="29" t="s">
        <v>41</v>
      </c>
      <c r="E24" s="180">
        <v>0</v>
      </c>
      <c r="F24" s="180">
        <v>0</v>
      </c>
    </row>
    <row r="25" spans="1:6" x14ac:dyDescent="0.25">
      <c r="A25" s="27" t="s">
        <v>42</v>
      </c>
      <c r="B25" s="174">
        <f>SUM(B26:B30)</f>
        <v>210000</v>
      </c>
      <c r="C25" s="174">
        <f>SUM(C26:C30)</f>
        <v>12917813.619999999</v>
      </c>
      <c r="D25" s="29" t="s">
        <v>43</v>
      </c>
      <c r="E25" s="180">
        <v>0</v>
      </c>
      <c r="F25" s="180">
        <v>0</v>
      </c>
    </row>
    <row r="26" spans="1:6" x14ac:dyDescent="0.25">
      <c r="A26" s="29" t="s">
        <v>44</v>
      </c>
      <c r="B26" s="175">
        <v>0</v>
      </c>
      <c r="C26" s="175">
        <v>0</v>
      </c>
      <c r="D26" s="27" t="s">
        <v>45</v>
      </c>
      <c r="E26" s="180">
        <v>0</v>
      </c>
      <c r="F26" s="180">
        <v>0</v>
      </c>
    </row>
    <row r="27" spans="1:6" x14ac:dyDescent="0.25">
      <c r="A27" s="29" t="s">
        <v>46</v>
      </c>
      <c r="B27" s="175">
        <v>0</v>
      </c>
      <c r="C27" s="175">
        <v>0</v>
      </c>
      <c r="D27" s="27" t="s">
        <v>47</v>
      </c>
      <c r="E27" s="179">
        <f>SUM(E28:E30)</f>
        <v>0</v>
      </c>
      <c r="F27" s="179">
        <f>SUM(F28:F30)</f>
        <v>0</v>
      </c>
    </row>
    <row r="28" spans="1:6" x14ac:dyDescent="0.25">
      <c r="A28" s="29" t="s">
        <v>48</v>
      </c>
      <c r="B28" s="175">
        <v>0</v>
      </c>
      <c r="C28" s="175">
        <v>0</v>
      </c>
      <c r="D28" s="29" t="s">
        <v>49</v>
      </c>
      <c r="E28" s="180">
        <v>0</v>
      </c>
      <c r="F28" s="180">
        <v>0</v>
      </c>
    </row>
    <row r="29" spans="1:6" x14ac:dyDescent="0.25">
      <c r="A29" s="29" t="s">
        <v>50</v>
      </c>
      <c r="B29" s="175">
        <v>210000</v>
      </c>
      <c r="C29" s="175">
        <v>12917813.619999999</v>
      </c>
      <c r="D29" s="29" t="s">
        <v>51</v>
      </c>
      <c r="E29" s="180">
        <v>0</v>
      </c>
      <c r="F29" s="180">
        <v>0</v>
      </c>
    </row>
    <row r="30" spans="1:6" x14ac:dyDescent="0.25">
      <c r="A30" s="29" t="s">
        <v>52</v>
      </c>
      <c r="B30" s="175">
        <v>0</v>
      </c>
      <c r="C30" s="175">
        <v>0</v>
      </c>
      <c r="D30" s="29" t="s">
        <v>53</v>
      </c>
      <c r="E30" s="180">
        <v>0</v>
      </c>
      <c r="F30" s="180">
        <v>0</v>
      </c>
    </row>
    <row r="31" spans="1:6" x14ac:dyDescent="0.25">
      <c r="A31" s="27" t="s">
        <v>54</v>
      </c>
      <c r="B31" s="175">
        <v>0</v>
      </c>
      <c r="C31" s="175">
        <v>0</v>
      </c>
      <c r="D31" s="27" t="s">
        <v>55</v>
      </c>
      <c r="E31" s="179">
        <f>SUM(E32:E37)</f>
        <v>0</v>
      </c>
      <c r="F31" s="179">
        <f>SUM(F32:F37)</f>
        <v>0</v>
      </c>
    </row>
    <row r="32" spans="1:6" x14ac:dyDescent="0.25">
      <c r="A32" s="29" t="s">
        <v>56</v>
      </c>
      <c r="B32" s="175">
        <v>0</v>
      </c>
      <c r="C32" s="175">
        <v>0</v>
      </c>
      <c r="D32" s="29" t="s">
        <v>57</v>
      </c>
      <c r="E32" s="179">
        <v>0</v>
      </c>
      <c r="F32" s="179">
        <v>0</v>
      </c>
    </row>
    <row r="33" spans="1:6" ht="14.45" customHeight="1" x14ac:dyDescent="0.25">
      <c r="A33" s="29" t="s">
        <v>58</v>
      </c>
      <c r="B33" s="175">
        <v>0</v>
      </c>
      <c r="C33" s="175">
        <v>0</v>
      </c>
      <c r="D33" s="29" t="s">
        <v>59</v>
      </c>
      <c r="E33" s="180">
        <v>0</v>
      </c>
      <c r="F33" s="180">
        <v>0</v>
      </c>
    </row>
    <row r="34" spans="1:6" ht="14.45" customHeight="1" x14ac:dyDescent="0.25">
      <c r="A34" s="29" t="s">
        <v>60</v>
      </c>
      <c r="B34" s="175">
        <v>0</v>
      </c>
      <c r="C34" s="175">
        <v>0</v>
      </c>
      <c r="D34" s="29" t="s">
        <v>61</v>
      </c>
      <c r="E34" s="180">
        <v>0</v>
      </c>
      <c r="F34" s="180">
        <v>0</v>
      </c>
    </row>
    <row r="35" spans="1:6" ht="14.45" customHeight="1" x14ac:dyDescent="0.25">
      <c r="A35" s="29" t="s">
        <v>62</v>
      </c>
      <c r="B35" s="175">
        <v>0</v>
      </c>
      <c r="C35" s="175">
        <v>0</v>
      </c>
      <c r="D35" s="29" t="s">
        <v>63</v>
      </c>
      <c r="E35" s="180">
        <v>0</v>
      </c>
      <c r="F35" s="180">
        <v>0</v>
      </c>
    </row>
    <row r="36" spans="1:6" ht="14.45" customHeight="1" x14ac:dyDescent="0.25">
      <c r="A36" s="29" t="s">
        <v>64</v>
      </c>
      <c r="B36" s="175">
        <v>0</v>
      </c>
      <c r="C36" s="175">
        <v>0</v>
      </c>
      <c r="D36" s="29" t="s">
        <v>65</v>
      </c>
      <c r="E36" s="180">
        <v>0</v>
      </c>
      <c r="F36" s="180">
        <v>0</v>
      </c>
    </row>
    <row r="37" spans="1:6" ht="14.45" customHeight="1" x14ac:dyDescent="0.25">
      <c r="A37" s="27" t="s">
        <v>66</v>
      </c>
      <c r="B37" s="175">
        <v>0</v>
      </c>
      <c r="C37" s="175">
        <v>0</v>
      </c>
      <c r="D37" s="29" t="s">
        <v>67</v>
      </c>
      <c r="E37" s="180">
        <v>0</v>
      </c>
      <c r="F37" s="180">
        <v>0</v>
      </c>
    </row>
    <row r="38" spans="1:6" x14ac:dyDescent="0.25">
      <c r="A38" s="27" t="s">
        <v>68</v>
      </c>
      <c r="B38" s="175">
        <v>0</v>
      </c>
      <c r="C38" s="175">
        <v>0</v>
      </c>
      <c r="D38" s="27" t="s">
        <v>69</v>
      </c>
      <c r="E38" s="179">
        <f>SUM(E39:E41)</f>
        <v>0</v>
      </c>
      <c r="F38" s="179">
        <f>SUM(F39:F41)</f>
        <v>0</v>
      </c>
    </row>
    <row r="39" spans="1:6" x14ac:dyDescent="0.25">
      <c r="A39" s="29" t="s">
        <v>70</v>
      </c>
      <c r="B39" s="175">
        <v>0</v>
      </c>
      <c r="C39" s="175">
        <v>0</v>
      </c>
      <c r="D39" s="29" t="s">
        <v>71</v>
      </c>
      <c r="E39" s="180">
        <v>0</v>
      </c>
      <c r="F39" s="180">
        <v>0</v>
      </c>
    </row>
    <row r="40" spans="1:6" x14ac:dyDescent="0.25">
      <c r="A40" s="29" t="s">
        <v>72</v>
      </c>
      <c r="B40" s="175">
        <v>0</v>
      </c>
      <c r="C40" s="175">
        <v>0</v>
      </c>
      <c r="D40" s="29" t="s">
        <v>73</v>
      </c>
      <c r="E40" s="180">
        <v>0</v>
      </c>
      <c r="F40" s="180">
        <v>0</v>
      </c>
    </row>
    <row r="41" spans="1:6" x14ac:dyDescent="0.25">
      <c r="A41" s="27" t="s">
        <v>74</v>
      </c>
      <c r="B41" s="175">
        <v>0</v>
      </c>
      <c r="C41" s="175">
        <v>0</v>
      </c>
      <c r="D41" s="29" t="s">
        <v>75</v>
      </c>
      <c r="E41" s="180">
        <v>0</v>
      </c>
      <c r="F41" s="180">
        <v>0</v>
      </c>
    </row>
    <row r="42" spans="1:6" x14ac:dyDescent="0.25">
      <c r="A42" s="29" t="s">
        <v>76</v>
      </c>
      <c r="B42" s="175">
        <v>0</v>
      </c>
      <c r="C42" s="175">
        <v>0</v>
      </c>
      <c r="D42" s="27" t="s">
        <v>77</v>
      </c>
      <c r="E42" s="179">
        <f>SUM(E43:E45)</f>
        <v>-4.1100000000000003</v>
      </c>
      <c r="F42" s="179">
        <f>SUM(F43:F45)</f>
        <v>-4.1100000000000003</v>
      </c>
    </row>
    <row r="43" spans="1:6" x14ac:dyDescent="0.25">
      <c r="A43" s="29" t="s">
        <v>78</v>
      </c>
      <c r="B43" s="175">
        <v>0</v>
      </c>
      <c r="C43" s="175">
        <v>0</v>
      </c>
      <c r="D43" s="29" t="s">
        <v>79</v>
      </c>
      <c r="E43" s="180">
        <v>0</v>
      </c>
      <c r="F43" s="180">
        <v>0</v>
      </c>
    </row>
    <row r="44" spans="1:6" x14ac:dyDescent="0.25">
      <c r="A44" s="29" t="s">
        <v>80</v>
      </c>
      <c r="B44" s="175">
        <v>0</v>
      </c>
      <c r="C44" s="175">
        <v>0</v>
      </c>
      <c r="D44" s="29" t="s">
        <v>81</v>
      </c>
      <c r="E44" s="180">
        <v>0</v>
      </c>
      <c r="F44" s="180">
        <v>0</v>
      </c>
    </row>
    <row r="45" spans="1:6" x14ac:dyDescent="0.25">
      <c r="A45" s="29" t="s">
        <v>82</v>
      </c>
      <c r="B45" s="173">
        <v>0</v>
      </c>
      <c r="C45" s="173">
        <v>0</v>
      </c>
      <c r="D45" s="29" t="s">
        <v>83</v>
      </c>
      <c r="E45" s="180">
        <v>-4.1100000000000003</v>
      </c>
      <c r="F45" s="180">
        <v>-4.1100000000000003</v>
      </c>
    </row>
    <row r="46" spans="1:6" x14ac:dyDescent="0.25">
      <c r="A46" s="26"/>
      <c r="B46" s="176"/>
      <c r="C46" s="176"/>
      <c r="D46" s="26"/>
      <c r="E46" s="176"/>
      <c r="F46" s="176"/>
    </row>
    <row r="47" spans="1:6" x14ac:dyDescent="0.25">
      <c r="A47" s="3" t="s">
        <v>84</v>
      </c>
      <c r="B47" s="174">
        <f>B9+B17+B25+B31+B37+B38+B41</f>
        <v>111754201.47999999</v>
      </c>
      <c r="C47" s="174">
        <f>C9+C17+C25+C31+C37+C38+C41</f>
        <v>77492892.25</v>
      </c>
      <c r="D47" s="2" t="s">
        <v>85</v>
      </c>
      <c r="E47" s="174">
        <f>E9+E19+E23+E26+E27+E31+E38+E42</f>
        <v>5194509.709999999</v>
      </c>
      <c r="F47" s="174">
        <f>F9+F19+F23+F26+F27+F31+F38+F42</f>
        <v>17933098.290000003</v>
      </c>
    </row>
    <row r="48" spans="1:6" x14ac:dyDescent="0.25">
      <c r="A48" s="26"/>
      <c r="B48" s="176"/>
      <c r="C48" s="176"/>
      <c r="D48" s="26"/>
      <c r="E48" s="176"/>
      <c r="F48" s="176"/>
    </row>
    <row r="49" spans="1:6" x14ac:dyDescent="0.25">
      <c r="A49" s="2" t="s">
        <v>86</v>
      </c>
      <c r="B49" s="173"/>
      <c r="C49" s="173"/>
      <c r="D49" s="2" t="s">
        <v>87</v>
      </c>
      <c r="E49" s="176"/>
      <c r="F49" s="176"/>
    </row>
    <row r="50" spans="1:6" x14ac:dyDescent="0.25">
      <c r="A50" s="27" t="s">
        <v>88</v>
      </c>
      <c r="B50" s="175">
        <v>0</v>
      </c>
      <c r="C50" s="175">
        <v>0</v>
      </c>
      <c r="D50" s="27" t="s">
        <v>89</v>
      </c>
      <c r="E50" s="180">
        <v>0</v>
      </c>
      <c r="F50" s="180">
        <v>0</v>
      </c>
    </row>
    <row r="51" spans="1:6" x14ac:dyDescent="0.25">
      <c r="A51" s="27" t="s">
        <v>90</v>
      </c>
      <c r="B51" s="175">
        <v>0</v>
      </c>
      <c r="C51" s="175">
        <v>0</v>
      </c>
      <c r="D51" s="27" t="s">
        <v>91</v>
      </c>
      <c r="E51" s="180">
        <v>0</v>
      </c>
      <c r="F51" s="180">
        <v>0</v>
      </c>
    </row>
    <row r="52" spans="1:6" x14ac:dyDescent="0.25">
      <c r="A52" s="27" t="s">
        <v>92</v>
      </c>
      <c r="B52" s="175">
        <v>142183287.75999999</v>
      </c>
      <c r="C52" s="175">
        <v>155125505.40000001</v>
      </c>
      <c r="D52" s="27" t="s">
        <v>93</v>
      </c>
      <c r="E52" s="180">
        <v>0</v>
      </c>
      <c r="F52" s="180">
        <v>0</v>
      </c>
    </row>
    <row r="53" spans="1:6" x14ac:dyDescent="0.25">
      <c r="A53" s="27" t="s">
        <v>94</v>
      </c>
      <c r="B53" s="175">
        <v>69473017.810000002</v>
      </c>
      <c r="C53" s="175">
        <v>69862591.939999998</v>
      </c>
      <c r="D53" s="27" t="s">
        <v>95</v>
      </c>
      <c r="E53" s="180">
        <v>0</v>
      </c>
      <c r="F53" s="180">
        <v>0</v>
      </c>
    </row>
    <row r="54" spans="1:6" x14ac:dyDescent="0.25">
      <c r="A54" s="27" t="s">
        <v>96</v>
      </c>
      <c r="B54" s="175">
        <v>5635418.46</v>
      </c>
      <c r="C54" s="175">
        <v>5642138.46</v>
      </c>
      <c r="D54" s="27" t="s">
        <v>97</v>
      </c>
      <c r="E54" s="180">
        <v>0</v>
      </c>
      <c r="F54" s="180">
        <v>0</v>
      </c>
    </row>
    <row r="55" spans="1:6" x14ac:dyDescent="0.25">
      <c r="A55" s="27" t="s">
        <v>98</v>
      </c>
      <c r="B55" s="175">
        <v>-78630424.980000004</v>
      </c>
      <c r="C55" s="175">
        <v>-76249267.260000005</v>
      </c>
      <c r="D55" s="30" t="s">
        <v>99</v>
      </c>
      <c r="E55" s="180">
        <v>0</v>
      </c>
      <c r="F55" s="180">
        <v>0</v>
      </c>
    </row>
    <row r="56" spans="1:6" x14ac:dyDescent="0.25">
      <c r="A56" s="27" t="s">
        <v>100</v>
      </c>
      <c r="B56" s="175">
        <v>745601.53</v>
      </c>
      <c r="C56" s="175">
        <v>745601.53</v>
      </c>
      <c r="D56" s="26"/>
      <c r="E56" s="176"/>
      <c r="F56" s="176"/>
    </row>
    <row r="57" spans="1:6" x14ac:dyDescent="0.25">
      <c r="A57" s="27" t="s">
        <v>101</v>
      </c>
      <c r="B57" s="175">
        <v>0</v>
      </c>
      <c r="C57" s="175">
        <v>0</v>
      </c>
      <c r="D57" s="2" t="s">
        <v>102</v>
      </c>
      <c r="E57" s="174">
        <f>SUM(E50:E55)</f>
        <v>0</v>
      </c>
      <c r="F57" s="174">
        <f>SUM(F50:F55)</f>
        <v>0</v>
      </c>
    </row>
    <row r="58" spans="1:6" x14ac:dyDescent="0.25">
      <c r="A58" s="27" t="s">
        <v>103</v>
      </c>
      <c r="B58" s="175">
        <v>0</v>
      </c>
      <c r="C58" s="175">
        <v>0</v>
      </c>
      <c r="D58" s="26"/>
      <c r="E58" s="176"/>
      <c r="F58" s="176"/>
    </row>
    <row r="59" spans="1:6" x14ac:dyDescent="0.25">
      <c r="A59" s="26"/>
      <c r="B59" s="176"/>
      <c r="C59" s="176"/>
      <c r="D59" s="2" t="s">
        <v>104</v>
      </c>
      <c r="E59" s="174">
        <f>E47+E57</f>
        <v>5194509.709999999</v>
      </c>
      <c r="F59" s="174">
        <f>F47+F57</f>
        <v>17933098.290000003</v>
      </c>
    </row>
    <row r="60" spans="1:6" x14ac:dyDescent="0.25">
      <c r="A60" s="3" t="s">
        <v>105</v>
      </c>
      <c r="B60" s="174">
        <f>SUM(B50:B58)</f>
        <v>139406900.58000001</v>
      </c>
      <c r="C60" s="174">
        <f>SUM(C50:C58)</f>
        <v>155126570.07000002</v>
      </c>
      <c r="D60" s="26"/>
      <c r="E60" s="176"/>
      <c r="F60" s="176"/>
    </row>
    <row r="61" spans="1:6" x14ac:dyDescent="0.25">
      <c r="A61" s="26"/>
      <c r="B61" s="176"/>
      <c r="C61" s="176"/>
      <c r="D61" s="31" t="s">
        <v>106</v>
      </c>
      <c r="E61" s="176"/>
      <c r="F61" s="176"/>
    </row>
    <row r="62" spans="1:6" x14ac:dyDescent="0.25">
      <c r="A62" s="3" t="s">
        <v>107</v>
      </c>
      <c r="B62" s="174">
        <f>SUM(B47+B60)</f>
        <v>251161102.06</v>
      </c>
      <c r="C62" s="174">
        <f>SUM(C47+C60)</f>
        <v>232619462.32000002</v>
      </c>
      <c r="D62" s="26"/>
      <c r="E62" s="176"/>
      <c r="F62" s="176"/>
    </row>
    <row r="63" spans="1:6" x14ac:dyDescent="0.25">
      <c r="A63" s="26"/>
      <c r="B63" s="173"/>
      <c r="C63" s="173"/>
      <c r="D63" s="32" t="s">
        <v>108</v>
      </c>
      <c r="E63" s="174">
        <f>SUM(E64:E66)</f>
        <v>96911468.189999998</v>
      </c>
      <c r="F63" s="174">
        <f>SUM(F64:F66)</f>
        <v>96911468.189999998</v>
      </c>
    </row>
    <row r="64" spans="1:6" x14ac:dyDescent="0.25">
      <c r="A64" s="26"/>
      <c r="B64" s="173"/>
      <c r="C64" s="173"/>
      <c r="D64" s="27" t="s">
        <v>109</v>
      </c>
      <c r="E64" s="175">
        <v>82188557.620000005</v>
      </c>
      <c r="F64" s="175">
        <v>82188557.620000005</v>
      </c>
    </row>
    <row r="65" spans="1:6" x14ac:dyDescent="0.25">
      <c r="A65" s="26"/>
      <c r="B65" s="173"/>
      <c r="C65" s="173"/>
      <c r="D65" s="30" t="s">
        <v>110</v>
      </c>
      <c r="E65" s="175">
        <v>14722910.57</v>
      </c>
      <c r="F65" s="175">
        <v>14722910.57</v>
      </c>
    </row>
    <row r="66" spans="1:6" x14ac:dyDescent="0.25">
      <c r="A66" s="26"/>
      <c r="B66" s="173"/>
      <c r="C66" s="173"/>
      <c r="D66" s="27" t="s">
        <v>111</v>
      </c>
      <c r="E66" s="175">
        <v>0</v>
      </c>
      <c r="F66" s="175">
        <v>0</v>
      </c>
    </row>
    <row r="67" spans="1:6" x14ac:dyDescent="0.25">
      <c r="A67" s="26"/>
      <c r="B67" s="173"/>
      <c r="C67" s="173"/>
      <c r="D67" s="26"/>
      <c r="E67" s="176"/>
      <c r="F67" s="176"/>
    </row>
    <row r="68" spans="1:6" x14ac:dyDescent="0.25">
      <c r="A68" s="26"/>
      <c r="B68" s="173"/>
      <c r="C68" s="173"/>
      <c r="D68" s="32" t="s">
        <v>112</v>
      </c>
      <c r="E68" s="174">
        <f>SUM(E69:E73)</f>
        <v>149055124.16</v>
      </c>
      <c r="F68" s="174">
        <f>SUM(F69:F73)</f>
        <v>117774895.84</v>
      </c>
    </row>
    <row r="69" spans="1:6" x14ac:dyDescent="0.25">
      <c r="A69" s="33"/>
      <c r="B69" s="173"/>
      <c r="C69" s="173"/>
      <c r="D69" s="27" t="s">
        <v>113</v>
      </c>
      <c r="E69" s="175">
        <v>43116879.369999997</v>
      </c>
      <c r="F69" s="175">
        <v>39258188.770000003</v>
      </c>
    </row>
    <row r="70" spans="1:6" x14ac:dyDescent="0.25">
      <c r="A70" s="33"/>
      <c r="B70" s="173"/>
      <c r="C70" s="173"/>
      <c r="D70" s="27" t="s">
        <v>114</v>
      </c>
      <c r="E70" s="175">
        <v>106949244.79000001</v>
      </c>
      <c r="F70" s="175">
        <v>79527707.069999993</v>
      </c>
    </row>
    <row r="71" spans="1:6" x14ac:dyDescent="0.25">
      <c r="A71" s="33"/>
      <c r="B71" s="173"/>
      <c r="C71" s="173"/>
      <c r="D71" s="27" t="s">
        <v>115</v>
      </c>
      <c r="E71" s="175">
        <v>-1011000</v>
      </c>
      <c r="F71" s="175">
        <v>-1011000</v>
      </c>
    </row>
    <row r="72" spans="1:6" x14ac:dyDescent="0.25">
      <c r="A72" s="33"/>
      <c r="B72" s="173"/>
      <c r="C72" s="173"/>
      <c r="D72" s="27" t="s">
        <v>116</v>
      </c>
      <c r="E72" s="175">
        <v>0</v>
      </c>
      <c r="F72" s="175">
        <v>0</v>
      </c>
    </row>
    <row r="73" spans="1:6" x14ac:dyDescent="0.25">
      <c r="A73" s="33"/>
      <c r="B73" s="173"/>
      <c r="C73" s="173"/>
      <c r="D73" s="27" t="s">
        <v>117</v>
      </c>
      <c r="E73" s="175">
        <v>0</v>
      </c>
      <c r="F73" s="175">
        <v>0</v>
      </c>
    </row>
    <row r="74" spans="1:6" x14ac:dyDescent="0.25">
      <c r="A74" s="33"/>
      <c r="B74" s="173"/>
      <c r="C74" s="173"/>
      <c r="D74" s="26"/>
      <c r="E74" s="176"/>
      <c r="F74" s="176"/>
    </row>
    <row r="75" spans="1:6" x14ac:dyDescent="0.25">
      <c r="A75" s="33"/>
      <c r="B75" s="173"/>
      <c r="C75" s="173"/>
      <c r="D75" s="32" t="s">
        <v>118</v>
      </c>
      <c r="E75" s="179">
        <f>E76+E77</f>
        <v>0</v>
      </c>
      <c r="F75" s="179">
        <f>F76+F77</f>
        <v>0</v>
      </c>
    </row>
    <row r="76" spans="1:6" x14ac:dyDescent="0.25">
      <c r="A76" s="33"/>
      <c r="B76" s="173"/>
      <c r="C76" s="173"/>
      <c r="D76" s="27" t="s">
        <v>119</v>
      </c>
      <c r="E76" s="180">
        <v>0</v>
      </c>
      <c r="F76" s="180">
        <v>0</v>
      </c>
    </row>
    <row r="77" spans="1:6" x14ac:dyDescent="0.25">
      <c r="A77" s="33"/>
      <c r="B77" s="173"/>
      <c r="C77" s="173"/>
      <c r="D77" s="27" t="s">
        <v>120</v>
      </c>
      <c r="E77" s="180">
        <v>0</v>
      </c>
      <c r="F77" s="180">
        <v>0</v>
      </c>
    </row>
    <row r="78" spans="1:6" x14ac:dyDescent="0.25">
      <c r="A78" s="33"/>
      <c r="B78" s="173"/>
      <c r="C78" s="173"/>
      <c r="D78" s="26"/>
      <c r="E78" s="176"/>
      <c r="F78" s="176"/>
    </row>
    <row r="79" spans="1:6" x14ac:dyDescent="0.25">
      <c r="A79" s="33"/>
      <c r="B79" s="173"/>
      <c r="C79" s="173"/>
      <c r="D79" s="2" t="s">
        <v>121</v>
      </c>
      <c r="E79" s="174">
        <f>E63+E68+E75</f>
        <v>245966592.34999999</v>
      </c>
      <c r="F79" s="174">
        <f>F63+F68+F75</f>
        <v>214686364.03</v>
      </c>
    </row>
    <row r="80" spans="1:6" x14ac:dyDescent="0.25">
      <c r="A80" s="33"/>
      <c r="B80" s="173"/>
      <c r="C80" s="173"/>
      <c r="D80" s="26"/>
      <c r="E80" s="176"/>
      <c r="F80" s="176"/>
    </row>
    <row r="81" spans="1:6" x14ac:dyDescent="0.25">
      <c r="A81" s="33"/>
      <c r="B81" s="173"/>
      <c r="C81" s="173"/>
      <c r="D81" s="2" t="s">
        <v>122</v>
      </c>
      <c r="E81" s="174">
        <f>E59+E79</f>
        <v>251161102.06</v>
      </c>
      <c r="F81" s="174">
        <f>F59+F79</f>
        <v>232619462.31999999</v>
      </c>
    </row>
    <row r="82" spans="1:6" x14ac:dyDescent="0.25">
      <c r="A82" s="34"/>
      <c r="B82" s="177"/>
      <c r="C82" s="177"/>
      <c r="D82" s="35"/>
      <c r="E82" s="177"/>
      <c r="F82" s="177"/>
    </row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/>
    <dataValidation allowBlank="1" showInputMessage="1" showErrorMessage="1" prompt="20XN (d)" sqref="B6 E6"/>
    <dataValidation type="decimal" allowBlank="1" showInputMessage="1" showErrorMessage="1" sqref="B9:C62 E42:F42 E78:F81 E47:F47 E9:F19 E23:F23 E27:F27 E31:F31 E38:F38 E56:F75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42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37"/>
  <sheetViews>
    <sheetView showGridLines="0" zoomScale="75" zoomScaleNormal="75" workbookViewId="0">
      <selection activeCell="C12" sqref="C12"/>
    </sheetView>
  </sheetViews>
  <sheetFormatPr baseColWidth="10" defaultColWidth="11" defaultRowHeight="15" x14ac:dyDescent="0.25"/>
  <cols>
    <col min="1" max="1" width="68.85546875" bestFit="1" customWidth="1"/>
    <col min="2" max="2" width="23.42578125" style="178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213" t="s">
        <v>436</v>
      </c>
      <c r="B1" s="196"/>
      <c r="C1" s="196"/>
      <c r="D1" s="196"/>
      <c r="E1" s="196"/>
      <c r="F1" s="196"/>
      <c r="G1" s="197"/>
    </row>
    <row r="2" spans="1:7" x14ac:dyDescent="0.25">
      <c r="A2" s="198" t="str">
        <f>'Formato 1'!A2</f>
        <v>Municipio de Uriangato Gto.</v>
      </c>
      <c r="B2" s="199"/>
      <c r="C2" s="199"/>
      <c r="D2" s="199"/>
      <c r="E2" s="199"/>
      <c r="F2" s="199"/>
      <c r="G2" s="200"/>
    </row>
    <row r="3" spans="1:7" x14ac:dyDescent="0.25">
      <c r="A3" s="201" t="s">
        <v>437</v>
      </c>
      <c r="B3" s="202"/>
      <c r="C3" s="202"/>
      <c r="D3" s="202"/>
      <c r="E3" s="202"/>
      <c r="F3" s="202"/>
      <c r="G3" s="203"/>
    </row>
    <row r="4" spans="1:7" x14ac:dyDescent="0.25">
      <c r="A4" s="201" t="s">
        <v>2</v>
      </c>
      <c r="B4" s="202"/>
      <c r="C4" s="202"/>
      <c r="D4" s="202"/>
      <c r="E4" s="202"/>
      <c r="F4" s="202"/>
      <c r="G4" s="203"/>
    </row>
    <row r="5" spans="1:7" x14ac:dyDescent="0.25">
      <c r="A5" s="204" t="s">
        <v>438</v>
      </c>
      <c r="B5" s="205"/>
      <c r="C5" s="205"/>
      <c r="D5" s="205"/>
      <c r="E5" s="205"/>
      <c r="F5" s="205"/>
      <c r="G5" s="206"/>
    </row>
    <row r="6" spans="1:7" x14ac:dyDescent="0.25">
      <c r="A6" s="69" t="s">
        <v>5</v>
      </c>
      <c r="B6" s="168">
        <v>2026</v>
      </c>
      <c r="C6" s="169">
        <f>B6+1</f>
        <v>2027</v>
      </c>
      <c r="D6" s="169">
        <f t="shared" ref="D6:G6" si="0">C6+1</f>
        <v>2028</v>
      </c>
      <c r="E6" s="169">
        <f t="shared" si="0"/>
        <v>2029</v>
      </c>
      <c r="F6" s="169">
        <f t="shared" si="0"/>
        <v>2030</v>
      </c>
      <c r="G6" s="169">
        <f t="shared" si="0"/>
        <v>2031</v>
      </c>
    </row>
    <row r="7" spans="1:7" ht="15.75" customHeight="1" x14ac:dyDescent="0.25">
      <c r="A7" s="19" t="s">
        <v>439</v>
      </c>
      <c r="B7" s="184">
        <v>0</v>
      </c>
      <c r="C7" s="184">
        <v>0</v>
      </c>
      <c r="D7" s="184">
        <f>SUM(D8:D19)</f>
        <v>270335155</v>
      </c>
      <c r="E7" s="184">
        <f>SUM(E8:E19)</f>
        <v>269891251</v>
      </c>
      <c r="F7" s="184">
        <f>SUM(F8:F19)</f>
        <v>231012330</v>
      </c>
      <c r="G7" s="184">
        <f>SUM(G8:G19)</f>
        <v>230325073.64000002</v>
      </c>
    </row>
    <row r="8" spans="1:7" x14ac:dyDescent="0.25">
      <c r="A8" s="37" t="s">
        <v>440</v>
      </c>
      <c r="B8" s="188">
        <v>0</v>
      </c>
      <c r="C8" s="188">
        <v>0</v>
      </c>
      <c r="D8" s="188">
        <v>27053007</v>
      </c>
      <c r="E8" s="188">
        <v>28458557</v>
      </c>
      <c r="F8" s="188">
        <v>30714136</v>
      </c>
      <c r="G8" s="188">
        <v>29468919.289999999</v>
      </c>
    </row>
    <row r="9" spans="1:7" ht="15.75" customHeight="1" x14ac:dyDescent="0.25">
      <c r="A9" s="37" t="s">
        <v>441</v>
      </c>
      <c r="B9" s="188">
        <v>0</v>
      </c>
      <c r="C9" s="188">
        <v>0</v>
      </c>
      <c r="D9" s="188">
        <v>0</v>
      </c>
      <c r="E9" s="188">
        <v>0</v>
      </c>
      <c r="F9" s="188">
        <v>0</v>
      </c>
      <c r="G9" s="188">
        <v>0</v>
      </c>
    </row>
    <row r="10" spans="1:7" x14ac:dyDescent="0.25">
      <c r="A10" s="37" t="s">
        <v>442</v>
      </c>
      <c r="B10" s="188">
        <v>0</v>
      </c>
      <c r="C10" s="188">
        <v>0</v>
      </c>
      <c r="D10" s="188">
        <v>1037064</v>
      </c>
      <c r="E10" s="188">
        <v>627828</v>
      </c>
      <c r="F10" s="188">
        <v>1283373</v>
      </c>
      <c r="G10" s="188">
        <v>738965.69</v>
      </c>
    </row>
    <row r="11" spans="1:7" x14ac:dyDescent="0.25">
      <c r="A11" s="37" t="s">
        <v>443</v>
      </c>
      <c r="B11" s="188">
        <v>0</v>
      </c>
      <c r="C11" s="188">
        <v>0</v>
      </c>
      <c r="D11" s="188">
        <v>21944754</v>
      </c>
      <c r="E11" s="188">
        <v>23834567</v>
      </c>
      <c r="F11" s="188">
        <v>24894599</v>
      </c>
      <c r="G11" s="188">
        <v>23241470.620000001</v>
      </c>
    </row>
    <row r="12" spans="1:7" x14ac:dyDescent="0.25">
      <c r="A12" s="37" t="s">
        <v>444</v>
      </c>
      <c r="B12" s="188">
        <v>0</v>
      </c>
      <c r="C12" s="188">
        <v>0</v>
      </c>
      <c r="D12" s="188">
        <v>7464875</v>
      </c>
      <c r="E12" s="188">
        <v>6399713</v>
      </c>
      <c r="F12" s="188">
        <v>3671319</v>
      </c>
      <c r="G12" s="188">
        <v>3010541.47</v>
      </c>
    </row>
    <row r="13" spans="1:7" x14ac:dyDescent="0.25">
      <c r="A13" s="37" t="s">
        <v>445</v>
      </c>
      <c r="B13" s="188">
        <v>0</v>
      </c>
      <c r="C13" s="188">
        <v>0</v>
      </c>
      <c r="D13" s="188">
        <v>2556365</v>
      </c>
      <c r="E13" s="188">
        <v>2430218</v>
      </c>
      <c r="F13" s="188">
        <v>3093660</v>
      </c>
      <c r="G13" s="188">
        <v>1852246.45</v>
      </c>
    </row>
    <row r="14" spans="1:7" x14ac:dyDescent="0.25">
      <c r="A14" s="38" t="s">
        <v>446</v>
      </c>
      <c r="B14" s="188">
        <v>0</v>
      </c>
      <c r="C14" s="188">
        <v>0</v>
      </c>
      <c r="D14" s="188">
        <v>0</v>
      </c>
      <c r="E14" s="188">
        <v>0</v>
      </c>
      <c r="F14" s="188">
        <v>0</v>
      </c>
      <c r="G14" s="188">
        <v>0</v>
      </c>
    </row>
    <row r="15" spans="1:7" x14ac:dyDescent="0.25">
      <c r="A15" s="37" t="s">
        <v>447</v>
      </c>
      <c r="B15" s="188">
        <v>0</v>
      </c>
      <c r="C15" s="188">
        <v>0</v>
      </c>
      <c r="D15" s="188">
        <v>145866343</v>
      </c>
      <c r="E15" s="188">
        <v>150750366</v>
      </c>
      <c r="F15" s="188">
        <v>156068974</v>
      </c>
      <c r="G15" s="188">
        <v>168872214</v>
      </c>
    </row>
    <row r="16" spans="1:7" x14ac:dyDescent="0.25">
      <c r="A16" s="37" t="s">
        <v>448</v>
      </c>
      <c r="B16" s="188">
        <v>0</v>
      </c>
      <c r="C16" s="188">
        <v>0</v>
      </c>
      <c r="D16" s="188">
        <v>2628348</v>
      </c>
      <c r="E16" s="188">
        <v>2341152</v>
      </c>
      <c r="F16" s="188">
        <v>2841805</v>
      </c>
      <c r="G16" s="188">
        <v>3140716.12</v>
      </c>
    </row>
    <row r="17" spans="1:7" x14ac:dyDescent="0.25">
      <c r="A17" s="37" t="s">
        <v>449</v>
      </c>
      <c r="B17" s="188">
        <v>0</v>
      </c>
      <c r="C17" s="188">
        <v>0</v>
      </c>
      <c r="D17" s="188">
        <v>61784399</v>
      </c>
      <c r="E17" s="188">
        <v>55048850</v>
      </c>
      <c r="F17" s="188">
        <v>8444464</v>
      </c>
      <c r="G17" s="188">
        <v>0</v>
      </c>
    </row>
    <row r="18" spans="1:7" x14ac:dyDescent="0.25">
      <c r="A18" s="37" t="s">
        <v>450</v>
      </c>
      <c r="B18" s="188">
        <v>0</v>
      </c>
      <c r="C18" s="188">
        <v>0</v>
      </c>
      <c r="D18" s="188">
        <v>0</v>
      </c>
      <c r="E18" s="188">
        <v>0</v>
      </c>
      <c r="F18" s="188">
        <v>0</v>
      </c>
      <c r="G18" s="188">
        <v>0</v>
      </c>
    </row>
    <row r="19" spans="1:7" x14ac:dyDescent="0.25">
      <c r="A19" s="48" t="s">
        <v>451</v>
      </c>
      <c r="B19" s="188">
        <v>0</v>
      </c>
      <c r="C19" s="188">
        <v>0</v>
      </c>
      <c r="D19" s="188">
        <v>0</v>
      </c>
      <c r="E19" s="188">
        <v>0</v>
      </c>
      <c r="F19" s="188">
        <v>0</v>
      </c>
      <c r="G19" s="188">
        <v>0</v>
      </c>
    </row>
    <row r="20" spans="1:7" x14ac:dyDescent="0.25">
      <c r="A20" s="37" t="s">
        <v>452</v>
      </c>
      <c r="B20" s="188"/>
      <c r="C20" s="188"/>
      <c r="D20" s="188"/>
      <c r="E20" s="188"/>
      <c r="F20" s="188"/>
      <c r="G20" s="188"/>
    </row>
    <row r="21" spans="1:7" x14ac:dyDescent="0.25">
      <c r="A21" s="3" t="s">
        <v>453</v>
      </c>
      <c r="B21" s="184">
        <v>0</v>
      </c>
      <c r="C21" s="184">
        <v>0</v>
      </c>
      <c r="D21" s="184">
        <f>SUM(D22:D29)</f>
        <v>81963937</v>
      </c>
      <c r="E21" s="184">
        <f>SUM(E22:E29)</f>
        <v>80993051</v>
      </c>
      <c r="F21" s="184">
        <f>SUM(F22:F29)</f>
        <v>81435857</v>
      </c>
      <c r="G21" s="184">
        <f>SUM(G22:G29)</f>
        <v>88617748.209999993</v>
      </c>
    </row>
    <row r="22" spans="1:7" x14ac:dyDescent="0.25">
      <c r="A22" s="37" t="s">
        <v>454</v>
      </c>
      <c r="B22" s="185">
        <v>0</v>
      </c>
      <c r="C22" s="185">
        <v>0</v>
      </c>
      <c r="D22" s="185">
        <v>81963937</v>
      </c>
      <c r="E22" s="185">
        <v>80993051</v>
      </c>
      <c r="F22" s="185">
        <v>81435857</v>
      </c>
      <c r="G22" s="185">
        <v>88617748.209999993</v>
      </c>
    </row>
    <row r="23" spans="1:7" x14ac:dyDescent="0.25">
      <c r="A23" s="37" t="s">
        <v>455</v>
      </c>
      <c r="B23" s="185">
        <v>0</v>
      </c>
      <c r="C23" s="185">
        <v>0</v>
      </c>
      <c r="D23" s="185">
        <v>0</v>
      </c>
      <c r="E23" s="185">
        <v>0</v>
      </c>
      <c r="F23" s="185">
        <v>0</v>
      </c>
      <c r="G23" s="185">
        <v>0</v>
      </c>
    </row>
    <row r="24" spans="1:7" x14ac:dyDescent="0.25">
      <c r="A24" s="37" t="s">
        <v>456</v>
      </c>
      <c r="B24" s="185">
        <v>0</v>
      </c>
      <c r="C24" s="185">
        <v>0</v>
      </c>
      <c r="D24" s="185">
        <v>0</v>
      </c>
      <c r="E24" s="185">
        <v>0</v>
      </c>
      <c r="F24" s="185">
        <v>0</v>
      </c>
      <c r="G24" s="185">
        <v>0</v>
      </c>
    </row>
    <row r="25" spans="1:7" ht="30" x14ac:dyDescent="0.25">
      <c r="A25" s="38" t="s">
        <v>457</v>
      </c>
      <c r="B25" s="185">
        <v>0</v>
      </c>
      <c r="C25" s="185">
        <v>0</v>
      </c>
      <c r="D25" s="185">
        <v>0</v>
      </c>
      <c r="E25" s="185">
        <v>0</v>
      </c>
      <c r="F25" s="185">
        <v>0</v>
      </c>
      <c r="G25" s="185">
        <v>0</v>
      </c>
    </row>
    <row r="26" spans="1:7" x14ac:dyDescent="0.25">
      <c r="A26" s="38" t="s">
        <v>458</v>
      </c>
      <c r="B26" s="185">
        <v>0</v>
      </c>
      <c r="C26" s="185">
        <v>0</v>
      </c>
      <c r="D26" s="185">
        <v>0</v>
      </c>
      <c r="E26" s="185">
        <v>0</v>
      </c>
      <c r="F26" s="185">
        <v>0</v>
      </c>
      <c r="G26" s="185">
        <v>0</v>
      </c>
    </row>
    <row r="27" spans="1:7" x14ac:dyDescent="0.25">
      <c r="A27" s="42" t="s">
        <v>452</v>
      </c>
      <c r="B27" s="185"/>
      <c r="C27" s="185"/>
      <c r="D27" s="185"/>
      <c r="E27" s="185"/>
      <c r="F27" s="185"/>
      <c r="G27" s="185"/>
    </row>
    <row r="28" spans="1:7" x14ac:dyDescent="0.25">
      <c r="A28" s="3" t="s">
        <v>459</v>
      </c>
      <c r="B28" s="184">
        <v>0</v>
      </c>
      <c r="C28" s="184">
        <v>0</v>
      </c>
      <c r="D28" s="184">
        <v>0</v>
      </c>
      <c r="E28" s="184">
        <v>0</v>
      </c>
      <c r="F28" s="184">
        <v>0</v>
      </c>
      <c r="G28" s="184">
        <v>0</v>
      </c>
    </row>
    <row r="29" spans="1:7" x14ac:dyDescent="0.25">
      <c r="A29" s="37" t="s">
        <v>460</v>
      </c>
      <c r="B29" s="185">
        <v>0</v>
      </c>
      <c r="C29" s="185">
        <v>0</v>
      </c>
      <c r="D29" s="185">
        <v>0</v>
      </c>
      <c r="E29" s="185">
        <v>0</v>
      </c>
      <c r="F29" s="185">
        <v>0</v>
      </c>
      <c r="G29" s="185">
        <v>0</v>
      </c>
    </row>
    <row r="30" spans="1:7" x14ac:dyDescent="0.25">
      <c r="A30" s="26" t="s">
        <v>452</v>
      </c>
      <c r="B30" s="186"/>
      <c r="C30" s="186"/>
      <c r="D30" s="186"/>
      <c r="E30" s="186"/>
      <c r="F30" s="186"/>
      <c r="G30" s="186"/>
    </row>
    <row r="31" spans="1:7" ht="14.45" customHeight="1" x14ac:dyDescent="0.25">
      <c r="A31" s="3" t="s">
        <v>461</v>
      </c>
      <c r="B31" s="184">
        <v>0</v>
      </c>
      <c r="C31" s="184">
        <v>0</v>
      </c>
      <c r="D31" s="184">
        <f>D21+D7</f>
        <v>352299092</v>
      </c>
      <c r="E31" s="184">
        <f>E21+E7</f>
        <v>350884302</v>
      </c>
      <c r="F31" s="184">
        <f>F21+F7</f>
        <v>312448187</v>
      </c>
      <c r="G31" s="184">
        <f>G21+G7</f>
        <v>318942821.85000002</v>
      </c>
    </row>
    <row r="32" spans="1:7" ht="14.45" customHeight="1" x14ac:dyDescent="0.25">
      <c r="A32" s="26"/>
      <c r="B32" s="189"/>
      <c r="C32" s="189"/>
      <c r="D32" s="189"/>
      <c r="E32" s="189"/>
      <c r="F32" s="189"/>
      <c r="G32" s="189"/>
    </row>
    <row r="33" spans="1:7" x14ac:dyDescent="0.25">
      <c r="A33" s="74" t="s">
        <v>292</v>
      </c>
      <c r="B33" s="190"/>
      <c r="C33" s="190"/>
      <c r="D33" s="190"/>
      <c r="E33" s="190"/>
      <c r="F33" s="190"/>
      <c r="G33" s="190"/>
    </row>
    <row r="34" spans="1:7" ht="30" x14ac:dyDescent="0.25">
      <c r="A34" s="72" t="s">
        <v>462</v>
      </c>
      <c r="B34" s="190">
        <v>0</v>
      </c>
      <c r="C34" s="190">
        <v>0</v>
      </c>
      <c r="D34" s="190">
        <v>0</v>
      </c>
      <c r="E34" s="190">
        <v>0</v>
      </c>
      <c r="F34" s="190">
        <v>0</v>
      </c>
      <c r="G34" s="190">
        <v>0</v>
      </c>
    </row>
    <row r="35" spans="1:7" ht="30" x14ac:dyDescent="0.25">
      <c r="A35" s="72" t="s">
        <v>294</v>
      </c>
      <c r="B35" s="190">
        <v>0</v>
      </c>
      <c r="C35" s="190">
        <v>0</v>
      </c>
      <c r="D35" s="190">
        <v>0</v>
      </c>
      <c r="E35" s="190">
        <v>0</v>
      </c>
      <c r="F35" s="190">
        <v>0</v>
      </c>
      <c r="G35" s="190">
        <v>0</v>
      </c>
    </row>
    <row r="36" spans="1:7" x14ac:dyDescent="0.25">
      <c r="A36" s="74" t="s">
        <v>463</v>
      </c>
      <c r="B36" s="191">
        <v>0</v>
      </c>
      <c r="C36" s="191">
        <v>0</v>
      </c>
      <c r="D36" s="191">
        <v>0</v>
      </c>
      <c r="E36" s="191">
        <v>0</v>
      </c>
      <c r="F36" s="191">
        <v>0</v>
      </c>
      <c r="G36" s="191">
        <v>0</v>
      </c>
    </row>
    <row r="37" spans="1:7" x14ac:dyDescent="0.25">
      <c r="A37" s="34"/>
      <c r="B37" s="187"/>
      <c r="C37" s="187"/>
      <c r="D37" s="187"/>
      <c r="E37" s="187"/>
      <c r="F37" s="187"/>
      <c r="G37" s="187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52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30"/>
  <sheetViews>
    <sheetView showGridLines="0" zoomScale="75" zoomScaleNormal="75" workbookViewId="0">
      <selection activeCell="J10" sqref="J10"/>
    </sheetView>
  </sheetViews>
  <sheetFormatPr baseColWidth="10" defaultColWidth="11" defaultRowHeight="15" x14ac:dyDescent="0.2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213" t="s">
        <v>464</v>
      </c>
      <c r="B1" s="196"/>
      <c r="C1" s="196"/>
      <c r="D1" s="196"/>
      <c r="E1" s="196"/>
      <c r="F1" s="196"/>
      <c r="G1" s="197"/>
    </row>
    <row r="2" spans="1:7" x14ac:dyDescent="0.25">
      <c r="A2" s="198" t="str">
        <f>'Formato 1'!A2</f>
        <v>Municipio de Uriangato Gto.</v>
      </c>
      <c r="B2" s="199"/>
      <c r="C2" s="199"/>
      <c r="D2" s="199"/>
      <c r="E2" s="199"/>
      <c r="F2" s="199"/>
      <c r="G2" s="200"/>
    </row>
    <row r="3" spans="1:7" x14ac:dyDescent="0.25">
      <c r="A3" s="201" t="s">
        <v>465</v>
      </c>
      <c r="B3" s="202"/>
      <c r="C3" s="202"/>
      <c r="D3" s="202"/>
      <c r="E3" s="202"/>
      <c r="F3" s="202"/>
      <c r="G3" s="203"/>
    </row>
    <row r="4" spans="1:7" x14ac:dyDescent="0.25">
      <c r="A4" s="201" t="s">
        <v>2</v>
      </c>
      <c r="B4" s="202"/>
      <c r="C4" s="202"/>
      <c r="D4" s="202"/>
      <c r="E4" s="202"/>
      <c r="F4" s="202"/>
      <c r="G4" s="203"/>
    </row>
    <row r="5" spans="1:7" x14ac:dyDescent="0.25">
      <c r="A5" s="204" t="s">
        <v>438</v>
      </c>
      <c r="B5" s="205"/>
      <c r="C5" s="205"/>
      <c r="D5" s="205"/>
      <c r="E5" s="205"/>
      <c r="F5" s="205"/>
      <c r="G5" s="206"/>
    </row>
    <row r="6" spans="1:7" x14ac:dyDescent="0.25">
      <c r="A6" s="69" t="s">
        <v>5</v>
      </c>
      <c r="B6" s="168">
        <v>2026</v>
      </c>
      <c r="C6" s="169">
        <f>B6+1</f>
        <v>2027</v>
      </c>
      <c r="D6" s="169">
        <f t="shared" ref="D6:G6" si="0">C6+1</f>
        <v>2028</v>
      </c>
      <c r="E6" s="169">
        <f t="shared" si="0"/>
        <v>2029</v>
      </c>
      <c r="F6" s="169">
        <f t="shared" si="0"/>
        <v>2030</v>
      </c>
      <c r="G6" s="169">
        <f t="shared" si="0"/>
        <v>2031</v>
      </c>
    </row>
    <row r="7" spans="1:7" ht="15.75" customHeight="1" x14ac:dyDescent="0.25">
      <c r="A7" s="19" t="s">
        <v>466</v>
      </c>
      <c r="B7" s="184">
        <f>SUM(B8:B16)</f>
        <v>222016973.66999999</v>
      </c>
      <c r="C7" s="184">
        <v>0</v>
      </c>
      <c r="D7" s="184">
        <v>0</v>
      </c>
      <c r="E7" s="184">
        <v>0</v>
      </c>
      <c r="F7" s="184">
        <v>0</v>
      </c>
      <c r="G7" s="184">
        <v>0</v>
      </c>
    </row>
    <row r="8" spans="1:7" x14ac:dyDescent="0.25">
      <c r="A8" s="37" t="s">
        <v>467</v>
      </c>
      <c r="B8" s="188">
        <v>88453001</v>
      </c>
      <c r="C8" s="188">
        <v>0</v>
      </c>
      <c r="D8" s="188">
        <v>0</v>
      </c>
      <c r="E8" s="188">
        <v>0</v>
      </c>
      <c r="F8" s="188">
        <v>0</v>
      </c>
      <c r="G8" s="188">
        <v>0</v>
      </c>
    </row>
    <row r="9" spans="1:7" ht="15.75" customHeight="1" x14ac:dyDescent="0.25">
      <c r="A9" s="37" t="s">
        <v>468</v>
      </c>
      <c r="B9" s="188">
        <v>19905430.059999999</v>
      </c>
      <c r="C9" s="188">
        <v>0</v>
      </c>
      <c r="D9" s="188">
        <v>0</v>
      </c>
      <c r="E9" s="188">
        <v>0</v>
      </c>
      <c r="F9" s="188">
        <v>0</v>
      </c>
      <c r="G9" s="188">
        <v>0</v>
      </c>
    </row>
    <row r="10" spans="1:7" x14ac:dyDescent="0.25">
      <c r="A10" s="37" t="s">
        <v>469</v>
      </c>
      <c r="B10" s="188">
        <v>56072335.509999998</v>
      </c>
      <c r="C10" s="188">
        <v>0</v>
      </c>
      <c r="D10" s="188">
        <v>0</v>
      </c>
      <c r="E10" s="188">
        <v>0</v>
      </c>
      <c r="F10" s="188">
        <v>0</v>
      </c>
      <c r="G10" s="188">
        <v>0</v>
      </c>
    </row>
    <row r="11" spans="1:7" x14ac:dyDescent="0.25">
      <c r="A11" s="37" t="s">
        <v>470</v>
      </c>
      <c r="B11" s="188">
        <v>40820109.369999997</v>
      </c>
      <c r="C11" s="188">
        <v>0</v>
      </c>
      <c r="D11" s="188">
        <v>0</v>
      </c>
      <c r="E11" s="188">
        <v>0</v>
      </c>
      <c r="F11" s="188">
        <v>0</v>
      </c>
      <c r="G11" s="188">
        <v>0</v>
      </c>
    </row>
    <row r="12" spans="1:7" x14ac:dyDescent="0.25">
      <c r="A12" s="37" t="s">
        <v>471</v>
      </c>
      <c r="B12" s="188">
        <v>3225737.76</v>
      </c>
      <c r="C12" s="188">
        <v>0</v>
      </c>
      <c r="D12" s="188">
        <v>0</v>
      </c>
      <c r="E12" s="188">
        <v>0</v>
      </c>
      <c r="F12" s="188">
        <v>0</v>
      </c>
      <c r="G12" s="188">
        <v>0</v>
      </c>
    </row>
    <row r="13" spans="1:7" x14ac:dyDescent="0.25">
      <c r="A13" s="37" t="s">
        <v>472</v>
      </c>
      <c r="B13" s="188">
        <v>13540359.970000001</v>
      </c>
      <c r="C13" s="188">
        <v>0</v>
      </c>
      <c r="D13" s="188">
        <v>0</v>
      </c>
      <c r="E13" s="188">
        <v>0</v>
      </c>
      <c r="F13" s="188">
        <v>0</v>
      </c>
      <c r="G13" s="188">
        <v>0</v>
      </c>
    </row>
    <row r="14" spans="1:7" x14ac:dyDescent="0.25">
      <c r="A14" s="38" t="s">
        <v>473</v>
      </c>
      <c r="B14" s="188">
        <v>0</v>
      </c>
      <c r="C14" s="188">
        <v>0</v>
      </c>
      <c r="D14" s="188">
        <v>0</v>
      </c>
      <c r="E14" s="188">
        <v>0</v>
      </c>
      <c r="F14" s="188">
        <v>0</v>
      </c>
      <c r="G14" s="188">
        <v>0</v>
      </c>
    </row>
    <row r="15" spans="1:7" x14ac:dyDescent="0.25">
      <c r="A15" s="37" t="s">
        <v>474</v>
      </c>
      <c r="B15" s="188">
        <v>0</v>
      </c>
      <c r="C15" s="188">
        <v>0</v>
      </c>
      <c r="D15" s="188">
        <v>0</v>
      </c>
      <c r="E15" s="188">
        <v>0</v>
      </c>
      <c r="F15" s="188">
        <v>0</v>
      </c>
      <c r="G15" s="188">
        <v>0</v>
      </c>
    </row>
    <row r="16" spans="1:7" x14ac:dyDescent="0.25">
      <c r="A16" s="37" t="s">
        <v>475</v>
      </c>
      <c r="B16" s="188">
        <v>0</v>
      </c>
      <c r="C16" s="188">
        <v>0</v>
      </c>
      <c r="D16" s="188">
        <v>0</v>
      </c>
      <c r="E16" s="188">
        <v>0</v>
      </c>
      <c r="F16" s="188">
        <v>0</v>
      </c>
      <c r="G16" s="188">
        <v>0</v>
      </c>
    </row>
    <row r="17" spans="1:7" x14ac:dyDescent="0.25">
      <c r="A17" s="37"/>
      <c r="B17" s="188"/>
      <c r="C17" s="188"/>
      <c r="D17" s="188"/>
      <c r="E17" s="188"/>
      <c r="F17" s="188"/>
      <c r="G17" s="188"/>
    </row>
    <row r="18" spans="1:7" x14ac:dyDescent="0.25">
      <c r="A18" s="3" t="s">
        <v>476</v>
      </c>
      <c r="B18" s="184">
        <f>SUM(B19:B27)</f>
        <v>87285464.039999992</v>
      </c>
      <c r="C18" s="184">
        <v>0</v>
      </c>
      <c r="D18" s="184">
        <v>0</v>
      </c>
      <c r="E18" s="184">
        <v>0</v>
      </c>
      <c r="F18" s="184">
        <v>0</v>
      </c>
      <c r="G18" s="184">
        <v>0</v>
      </c>
    </row>
    <row r="19" spans="1:7" x14ac:dyDescent="0.25">
      <c r="A19" s="37" t="s">
        <v>467</v>
      </c>
      <c r="B19" s="185">
        <v>46877288.609999999</v>
      </c>
      <c r="C19" s="185">
        <v>0</v>
      </c>
      <c r="D19" s="185">
        <v>0</v>
      </c>
      <c r="E19" s="185">
        <v>0</v>
      </c>
      <c r="F19" s="185">
        <v>0</v>
      </c>
      <c r="G19" s="185">
        <v>0</v>
      </c>
    </row>
    <row r="20" spans="1:7" x14ac:dyDescent="0.25">
      <c r="A20" s="37" t="s">
        <v>468</v>
      </c>
      <c r="B20" s="185">
        <v>2120000</v>
      </c>
      <c r="C20" s="185">
        <v>0</v>
      </c>
      <c r="D20" s="185">
        <v>0</v>
      </c>
      <c r="E20" s="185">
        <v>0</v>
      </c>
      <c r="F20" s="185">
        <v>0</v>
      </c>
      <c r="G20" s="185">
        <v>0</v>
      </c>
    </row>
    <row r="21" spans="1:7" x14ac:dyDescent="0.25">
      <c r="A21" s="37" t="s">
        <v>469</v>
      </c>
      <c r="B21" s="185">
        <v>300442.73</v>
      </c>
      <c r="C21" s="185">
        <v>0</v>
      </c>
      <c r="D21" s="185">
        <v>0</v>
      </c>
      <c r="E21" s="185">
        <v>0</v>
      </c>
      <c r="F21" s="185">
        <v>0</v>
      </c>
      <c r="G21" s="185">
        <v>0</v>
      </c>
    </row>
    <row r="22" spans="1:7" x14ac:dyDescent="0.25">
      <c r="A22" s="37" t="s">
        <v>470</v>
      </c>
      <c r="B22" s="185">
        <v>1122457.79</v>
      </c>
      <c r="C22" s="185">
        <v>0</v>
      </c>
      <c r="D22" s="185">
        <v>0</v>
      </c>
      <c r="E22" s="185">
        <v>0</v>
      </c>
      <c r="F22" s="185">
        <v>0</v>
      </c>
      <c r="G22" s="185">
        <v>0</v>
      </c>
    </row>
    <row r="23" spans="1:7" x14ac:dyDescent="0.25">
      <c r="A23" s="38" t="s">
        <v>471</v>
      </c>
      <c r="B23" s="185">
        <v>0</v>
      </c>
      <c r="C23" s="185">
        <v>0</v>
      </c>
      <c r="D23" s="185">
        <v>0</v>
      </c>
      <c r="E23" s="185">
        <v>0</v>
      </c>
      <c r="F23" s="185">
        <v>0</v>
      </c>
      <c r="G23" s="185">
        <v>0</v>
      </c>
    </row>
    <row r="24" spans="1:7" x14ac:dyDescent="0.25">
      <c r="A24" s="38" t="s">
        <v>472</v>
      </c>
      <c r="B24" s="185">
        <v>36865274.909999996</v>
      </c>
      <c r="C24" s="185">
        <v>0</v>
      </c>
      <c r="D24" s="185">
        <v>0</v>
      </c>
      <c r="E24" s="185">
        <v>0</v>
      </c>
      <c r="F24" s="185">
        <v>0</v>
      </c>
      <c r="G24" s="185">
        <v>0</v>
      </c>
    </row>
    <row r="25" spans="1:7" x14ac:dyDescent="0.25">
      <c r="A25" s="38" t="s">
        <v>473</v>
      </c>
      <c r="B25" s="185">
        <v>0</v>
      </c>
      <c r="C25" s="185">
        <v>0</v>
      </c>
      <c r="D25" s="185">
        <v>0</v>
      </c>
      <c r="E25" s="185">
        <v>0</v>
      </c>
      <c r="F25" s="185">
        <v>0</v>
      </c>
      <c r="G25" s="185">
        <v>0</v>
      </c>
    </row>
    <row r="26" spans="1:7" x14ac:dyDescent="0.25">
      <c r="A26" s="38" t="s">
        <v>477</v>
      </c>
      <c r="B26" s="185">
        <v>0</v>
      </c>
      <c r="C26" s="185">
        <v>0</v>
      </c>
      <c r="D26" s="185">
        <v>0</v>
      </c>
      <c r="E26" s="185">
        <v>0</v>
      </c>
      <c r="F26" s="185">
        <v>0</v>
      </c>
      <c r="G26" s="185">
        <v>0</v>
      </c>
    </row>
    <row r="27" spans="1:7" x14ac:dyDescent="0.25">
      <c r="A27" s="38" t="s">
        <v>475</v>
      </c>
      <c r="B27" s="185">
        <v>0</v>
      </c>
      <c r="C27" s="185">
        <v>0</v>
      </c>
      <c r="D27" s="185">
        <v>0</v>
      </c>
      <c r="E27" s="185">
        <v>0</v>
      </c>
      <c r="F27" s="185">
        <v>0</v>
      </c>
      <c r="G27" s="185">
        <v>0</v>
      </c>
    </row>
    <row r="28" spans="1:7" x14ac:dyDescent="0.25">
      <c r="A28" s="26" t="s">
        <v>452</v>
      </c>
      <c r="B28" s="186"/>
      <c r="C28" s="186"/>
      <c r="D28" s="186"/>
      <c r="E28" s="186"/>
      <c r="F28" s="186"/>
      <c r="G28" s="186"/>
    </row>
    <row r="29" spans="1:7" ht="14.45" customHeight="1" x14ac:dyDescent="0.25">
      <c r="A29" s="3" t="s">
        <v>478</v>
      </c>
      <c r="B29" s="184">
        <f>B18+B7</f>
        <v>309302437.70999998</v>
      </c>
      <c r="C29" s="184">
        <v>0</v>
      </c>
      <c r="D29" s="184">
        <v>0</v>
      </c>
      <c r="E29" s="184">
        <v>0</v>
      </c>
      <c r="F29" s="184">
        <v>0</v>
      </c>
      <c r="G29" s="184">
        <v>0</v>
      </c>
    </row>
    <row r="30" spans="1:7" x14ac:dyDescent="0.25">
      <c r="A30" s="34"/>
      <c r="B30" s="187"/>
      <c r="C30" s="187"/>
      <c r="D30" s="187"/>
      <c r="E30" s="187"/>
      <c r="F30" s="187"/>
      <c r="G30" s="187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1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39"/>
  <sheetViews>
    <sheetView showGridLines="0" zoomScale="80" zoomScaleNormal="80" workbookViewId="0">
      <selection activeCell="D11" sqref="D11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213" t="s">
        <v>479</v>
      </c>
      <c r="B1" s="196"/>
      <c r="C1" s="196"/>
      <c r="D1" s="196"/>
      <c r="E1" s="196"/>
      <c r="F1" s="196"/>
      <c r="G1" s="197"/>
    </row>
    <row r="2" spans="1:7" x14ac:dyDescent="0.25">
      <c r="A2" s="198" t="str">
        <f>'Formato 1'!A2</f>
        <v>Municipio de Uriangato Gto.</v>
      </c>
      <c r="B2" s="199"/>
      <c r="C2" s="199"/>
      <c r="D2" s="199"/>
      <c r="E2" s="199"/>
      <c r="F2" s="199"/>
      <c r="G2" s="200"/>
    </row>
    <row r="3" spans="1:7" x14ac:dyDescent="0.25">
      <c r="A3" s="201" t="s">
        <v>480</v>
      </c>
      <c r="B3" s="202"/>
      <c r="C3" s="202"/>
      <c r="D3" s="202"/>
      <c r="E3" s="202"/>
      <c r="F3" s="202"/>
      <c r="G3" s="203"/>
    </row>
    <row r="4" spans="1:7" x14ac:dyDescent="0.25">
      <c r="A4" s="201" t="s">
        <v>2</v>
      </c>
      <c r="B4" s="202"/>
      <c r="C4" s="202"/>
      <c r="D4" s="202"/>
      <c r="E4" s="202"/>
      <c r="F4" s="202"/>
      <c r="G4" s="203"/>
    </row>
    <row r="5" spans="1:7" x14ac:dyDescent="0.25">
      <c r="A5" s="69" t="s">
        <v>5</v>
      </c>
      <c r="B5" s="1">
        <v>2020</v>
      </c>
      <c r="C5" s="1">
        <v>2021</v>
      </c>
      <c r="D5" s="1">
        <v>2022</v>
      </c>
      <c r="E5" s="1">
        <v>2023</v>
      </c>
      <c r="F5" s="1">
        <v>2024</v>
      </c>
      <c r="G5" s="142">
        <v>2025</v>
      </c>
    </row>
    <row r="6" spans="1:7" ht="15.75" customHeight="1" x14ac:dyDescent="0.25">
      <c r="A6" s="19" t="s">
        <v>481</v>
      </c>
      <c r="B6" s="192">
        <v>0</v>
      </c>
      <c r="C6" s="192">
        <v>0</v>
      </c>
      <c r="D6" s="192">
        <v>0</v>
      </c>
      <c r="E6" s="192">
        <f>SUM(E7:E18)</f>
        <v>270335155.75999999</v>
      </c>
      <c r="F6" s="192">
        <f>SUM(F7:F18)</f>
        <v>269891251.31</v>
      </c>
      <c r="G6" s="192">
        <f>SUM(G7:G18)</f>
        <v>246319332.59</v>
      </c>
    </row>
    <row r="7" spans="1:7" x14ac:dyDescent="0.25">
      <c r="A7" s="37" t="s">
        <v>440</v>
      </c>
      <c r="B7" s="167">
        <v>0</v>
      </c>
      <c r="C7" s="167">
        <v>0</v>
      </c>
      <c r="D7" s="167">
        <v>0</v>
      </c>
      <c r="E7" s="167">
        <v>27053007.23</v>
      </c>
      <c r="F7" s="167">
        <v>28458556.890000001</v>
      </c>
      <c r="G7" s="167">
        <v>29825349.309999999</v>
      </c>
    </row>
    <row r="8" spans="1:7" ht="15.75" customHeight="1" x14ac:dyDescent="0.25">
      <c r="A8" s="37" t="s">
        <v>441</v>
      </c>
      <c r="B8" s="167">
        <v>0</v>
      </c>
      <c r="C8" s="167">
        <v>0</v>
      </c>
      <c r="D8" s="167">
        <v>0</v>
      </c>
      <c r="E8" s="167">
        <v>0</v>
      </c>
      <c r="F8" s="167">
        <v>0</v>
      </c>
      <c r="G8" s="167">
        <v>0</v>
      </c>
    </row>
    <row r="9" spans="1:7" x14ac:dyDescent="0.25">
      <c r="A9" s="37" t="s">
        <v>442</v>
      </c>
      <c r="B9" s="167">
        <v>0</v>
      </c>
      <c r="C9" s="167">
        <v>0</v>
      </c>
      <c r="D9" s="167">
        <v>0</v>
      </c>
      <c r="E9" s="167">
        <v>1037063.94</v>
      </c>
      <c r="F9" s="167">
        <v>627827.93000000005</v>
      </c>
      <c r="G9" s="167">
        <v>1554909.73</v>
      </c>
    </row>
    <row r="10" spans="1:7" x14ac:dyDescent="0.25">
      <c r="A10" s="37" t="s">
        <v>443</v>
      </c>
      <c r="B10" s="167">
        <v>0</v>
      </c>
      <c r="C10" s="167">
        <v>0</v>
      </c>
      <c r="D10" s="167">
        <v>0</v>
      </c>
      <c r="E10" s="167">
        <v>21944754.449999999</v>
      </c>
      <c r="F10" s="167">
        <v>23834567.199999999</v>
      </c>
      <c r="G10" s="167">
        <v>25764575.68</v>
      </c>
    </row>
    <row r="11" spans="1:7" x14ac:dyDescent="0.25">
      <c r="A11" s="37" t="s">
        <v>444</v>
      </c>
      <c r="B11" s="167">
        <v>0</v>
      </c>
      <c r="C11" s="167">
        <v>0</v>
      </c>
      <c r="D11" s="167">
        <v>0</v>
      </c>
      <c r="E11" s="167">
        <v>7464875.0300000003</v>
      </c>
      <c r="F11" s="167">
        <v>6399712.6200000001</v>
      </c>
      <c r="G11" s="167">
        <v>4137126.28</v>
      </c>
    </row>
    <row r="12" spans="1:7" x14ac:dyDescent="0.25">
      <c r="A12" s="37" t="s">
        <v>445</v>
      </c>
      <c r="B12" s="167">
        <v>0</v>
      </c>
      <c r="C12" s="167">
        <v>0</v>
      </c>
      <c r="D12" s="167">
        <v>0</v>
      </c>
      <c r="E12" s="167">
        <v>2556364.5</v>
      </c>
      <c r="F12" s="167">
        <v>2430218.06</v>
      </c>
      <c r="G12" s="167">
        <v>3871215.42</v>
      </c>
    </row>
    <row r="13" spans="1:7" x14ac:dyDescent="0.25">
      <c r="A13" s="38" t="s">
        <v>446</v>
      </c>
      <c r="B13" s="167">
        <v>0</v>
      </c>
      <c r="C13" s="167">
        <v>0</v>
      </c>
      <c r="D13" s="167">
        <v>0</v>
      </c>
      <c r="E13" s="167">
        <v>0</v>
      </c>
      <c r="F13" s="167">
        <v>0</v>
      </c>
      <c r="G13" s="167">
        <v>0</v>
      </c>
    </row>
    <row r="14" spans="1:7" x14ac:dyDescent="0.25">
      <c r="A14" s="37" t="s">
        <v>447</v>
      </c>
      <c r="B14" s="167">
        <v>0</v>
      </c>
      <c r="C14" s="167">
        <v>0</v>
      </c>
      <c r="D14" s="167">
        <v>0</v>
      </c>
      <c r="E14" s="167">
        <v>145866343.37</v>
      </c>
      <c r="F14" s="167">
        <v>150750366.34</v>
      </c>
      <c r="G14" s="167">
        <v>157046842.43000001</v>
      </c>
    </row>
    <row r="15" spans="1:7" x14ac:dyDescent="0.25">
      <c r="A15" s="37" t="s">
        <v>448</v>
      </c>
      <c r="B15" s="167">
        <v>0</v>
      </c>
      <c r="C15" s="167">
        <v>0</v>
      </c>
      <c r="D15" s="167">
        <v>0</v>
      </c>
      <c r="E15" s="167">
        <v>2628348.09</v>
      </c>
      <c r="F15" s="167">
        <v>2341152.25</v>
      </c>
      <c r="G15" s="167">
        <v>2114649.64</v>
      </c>
    </row>
    <row r="16" spans="1:7" x14ac:dyDescent="0.25">
      <c r="A16" s="37" t="s">
        <v>449</v>
      </c>
      <c r="B16" s="167">
        <v>0</v>
      </c>
      <c r="C16" s="167">
        <v>0</v>
      </c>
      <c r="D16" s="167">
        <v>0</v>
      </c>
      <c r="E16" s="167">
        <v>61784399.149999999</v>
      </c>
      <c r="F16" s="167">
        <v>55048850.020000003</v>
      </c>
      <c r="G16" s="167">
        <v>22004664.100000001</v>
      </c>
    </row>
    <row r="17" spans="1:7" x14ac:dyDescent="0.25">
      <c r="A17" s="37" t="s">
        <v>450</v>
      </c>
      <c r="B17" s="167">
        <v>0</v>
      </c>
      <c r="C17" s="167">
        <v>0</v>
      </c>
      <c r="D17" s="167">
        <v>0</v>
      </c>
      <c r="E17" s="167">
        <v>0</v>
      </c>
      <c r="F17" s="167">
        <v>0</v>
      </c>
      <c r="G17" s="167">
        <v>0</v>
      </c>
    </row>
    <row r="18" spans="1:7" x14ac:dyDescent="0.25">
      <c r="A18" s="48" t="s">
        <v>451</v>
      </c>
      <c r="B18" s="167">
        <v>0</v>
      </c>
      <c r="C18" s="167">
        <v>0</v>
      </c>
      <c r="D18" s="167">
        <v>0</v>
      </c>
      <c r="E18" s="167">
        <v>0</v>
      </c>
      <c r="F18" s="167">
        <v>0</v>
      </c>
      <c r="G18" s="167">
        <v>0</v>
      </c>
    </row>
    <row r="19" spans="1:7" x14ac:dyDescent="0.25">
      <c r="A19" s="37"/>
      <c r="B19" s="193"/>
      <c r="C19" s="193"/>
      <c r="D19" s="193"/>
      <c r="E19" s="193"/>
      <c r="F19" s="193"/>
      <c r="G19" s="193"/>
    </row>
    <row r="20" spans="1:7" x14ac:dyDescent="0.25">
      <c r="A20" s="3" t="s">
        <v>482</v>
      </c>
      <c r="B20" s="162">
        <v>0</v>
      </c>
      <c r="C20" s="162">
        <v>0</v>
      </c>
      <c r="D20" s="162">
        <v>0</v>
      </c>
      <c r="E20" s="162">
        <f>SUM(E21:E26)</f>
        <v>81963936.640000001</v>
      </c>
      <c r="F20" s="162">
        <f>SUM(F21:F26)</f>
        <v>80993050.939999998</v>
      </c>
      <c r="G20" s="162">
        <f>SUM(G21:G26)</f>
        <v>83311966.670000002</v>
      </c>
    </row>
    <row r="21" spans="1:7" x14ac:dyDescent="0.25">
      <c r="A21" s="37" t="s">
        <v>454</v>
      </c>
      <c r="B21" s="167">
        <v>0</v>
      </c>
      <c r="C21" s="167">
        <v>0</v>
      </c>
      <c r="D21" s="167">
        <v>0</v>
      </c>
      <c r="E21" s="167">
        <v>81963936.640000001</v>
      </c>
      <c r="F21" s="167">
        <v>80993050.939999998</v>
      </c>
      <c r="G21" s="167">
        <v>83311966.670000002</v>
      </c>
    </row>
    <row r="22" spans="1:7" x14ac:dyDescent="0.25">
      <c r="A22" s="37" t="s">
        <v>455</v>
      </c>
      <c r="B22" s="167">
        <v>0</v>
      </c>
      <c r="C22" s="167">
        <v>0</v>
      </c>
      <c r="D22" s="167">
        <v>0</v>
      </c>
      <c r="E22" s="167">
        <v>0</v>
      </c>
      <c r="F22" s="167">
        <v>0</v>
      </c>
      <c r="G22" s="167">
        <v>0</v>
      </c>
    </row>
    <row r="23" spans="1:7" x14ac:dyDescent="0.25">
      <c r="A23" s="37" t="s">
        <v>456</v>
      </c>
      <c r="B23" s="167">
        <v>0</v>
      </c>
      <c r="C23" s="167">
        <v>0</v>
      </c>
      <c r="D23" s="167">
        <v>0</v>
      </c>
      <c r="E23" s="167">
        <v>0</v>
      </c>
      <c r="F23" s="167">
        <v>0</v>
      </c>
      <c r="G23" s="167">
        <v>0</v>
      </c>
    </row>
    <row r="24" spans="1:7" ht="30" x14ac:dyDescent="0.25">
      <c r="A24" s="38" t="s">
        <v>457</v>
      </c>
      <c r="B24" s="167">
        <v>0</v>
      </c>
      <c r="C24" s="167">
        <v>0</v>
      </c>
      <c r="D24" s="167">
        <v>0</v>
      </c>
      <c r="E24" s="167">
        <v>0</v>
      </c>
      <c r="F24" s="167">
        <v>0</v>
      </c>
      <c r="G24" s="167">
        <v>0</v>
      </c>
    </row>
    <row r="25" spans="1:7" x14ac:dyDescent="0.25">
      <c r="A25" s="38" t="s">
        <v>458</v>
      </c>
      <c r="B25" s="167">
        <v>0</v>
      </c>
      <c r="C25" s="167">
        <v>0</v>
      </c>
      <c r="D25" s="167">
        <v>0</v>
      </c>
      <c r="E25" s="167">
        <v>0</v>
      </c>
      <c r="F25" s="167">
        <v>0</v>
      </c>
      <c r="G25" s="167">
        <v>0</v>
      </c>
    </row>
    <row r="26" spans="1:7" x14ac:dyDescent="0.25">
      <c r="A26" s="42"/>
      <c r="B26" s="193"/>
      <c r="C26" s="193"/>
      <c r="D26" s="193"/>
      <c r="E26" s="193"/>
      <c r="F26" s="193"/>
      <c r="G26" s="193"/>
    </row>
    <row r="27" spans="1:7" x14ac:dyDescent="0.25">
      <c r="A27" s="3" t="s">
        <v>483</v>
      </c>
      <c r="B27" s="162">
        <v>0</v>
      </c>
      <c r="C27" s="162">
        <v>0</v>
      </c>
      <c r="D27" s="162">
        <v>0</v>
      </c>
      <c r="E27" s="162">
        <v>0</v>
      </c>
      <c r="F27" s="162">
        <v>0</v>
      </c>
      <c r="G27" s="162">
        <v>0</v>
      </c>
    </row>
    <row r="28" spans="1:7" x14ac:dyDescent="0.25">
      <c r="A28" s="37" t="s">
        <v>290</v>
      </c>
      <c r="B28" s="167">
        <v>0</v>
      </c>
      <c r="C28" s="167">
        <v>0</v>
      </c>
      <c r="D28" s="167">
        <v>0</v>
      </c>
      <c r="E28" s="167">
        <v>0</v>
      </c>
      <c r="F28" s="167">
        <v>0</v>
      </c>
      <c r="G28" s="167">
        <v>0</v>
      </c>
    </row>
    <row r="29" spans="1:7" x14ac:dyDescent="0.25">
      <c r="A29" s="26"/>
      <c r="B29" s="193"/>
      <c r="C29" s="193"/>
      <c r="D29" s="193"/>
      <c r="E29" s="193"/>
      <c r="F29" s="193"/>
      <c r="G29" s="193"/>
    </row>
    <row r="30" spans="1:7" ht="14.45" customHeight="1" x14ac:dyDescent="0.25">
      <c r="A30" s="3" t="s">
        <v>484</v>
      </c>
      <c r="B30" s="162">
        <v>0</v>
      </c>
      <c r="C30" s="162">
        <v>0</v>
      </c>
      <c r="D30" s="162">
        <v>0</v>
      </c>
      <c r="E30" s="162">
        <f>E20+E6</f>
        <v>352299092.39999998</v>
      </c>
      <c r="F30" s="162">
        <f>F20+F6</f>
        <v>350884302.25</v>
      </c>
      <c r="G30" s="162">
        <f>G20+G6</f>
        <v>329631299.25999999</v>
      </c>
    </row>
    <row r="31" spans="1:7" ht="14.45" customHeight="1" x14ac:dyDescent="0.25">
      <c r="A31" s="26"/>
      <c r="B31" s="193"/>
      <c r="C31" s="193"/>
      <c r="D31" s="193"/>
      <c r="E31" s="193"/>
      <c r="F31" s="193"/>
      <c r="G31" s="193"/>
    </row>
    <row r="32" spans="1:7" x14ac:dyDescent="0.25">
      <c r="A32" s="74" t="s">
        <v>292</v>
      </c>
      <c r="B32" s="193"/>
      <c r="C32" s="193"/>
      <c r="D32" s="193"/>
      <c r="E32" s="193"/>
      <c r="F32" s="193"/>
      <c r="G32" s="193"/>
    </row>
    <row r="33" spans="1:7" ht="30" x14ac:dyDescent="0.25">
      <c r="A33" s="72" t="s">
        <v>462</v>
      </c>
      <c r="B33" s="167">
        <v>0</v>
      </c>
      <c r="C33" s="167">
        <v>0</v>
      </c>
      <c r="D33" s="167">
        <v>0</v>
      </c>
      <c r="E33" s="167">
        <v>0</v>
      </c>
      <c r="F33" s="167">
        <v>0</v>
      </c>
      <c r="G33" s="167">
        <v>0</v>
      </c>
    </row>
    <row r="34" spans="1:7" ht="30" x14ac:dyDescent="0.25">
      <c r="A34" s="72" t="s">
        <v>294</v>
      </c>
      <c r="B34" s="167">
        <v>0</v>
      </c>
      <c r="C34" s="167">
        <v>0</v>
      </c>
      <c r="D34" s="167">
        <v>0</v>
      </c>
      <c r="E34" s="167">
        <v>0</v>
      </c>
      <c r="F34" s="167">
        <v>0</v>
      </c>
      <c r="G34" s="167">
        <v>0</v>
      </c>
    </row>
    <row r="35" spans="1:7" x14ac:dyDescent="0.25">
      <c r="A35" s="33" t="s">
        <v>463</v>
      </c>
      <c r="B35" s="162">
        <v>0</v>
      </c>
      <c r="C35" s="162">
        <v>0</v>
      </c>
      <c r="D35" s="162">
        <v>0</v>
      </c>
      <c r="E35" s="162">
        <v>0</v>
      </c>
      <c r="F35" s="162">
        <v>0</v>
      </c>
      <c r="G35" s="162">
        <v>0</v>
      </c>
    </row>
    <row r="36" spans="1:7" x14ac:dyDescent="0.25">
      <c r="A36" s="34"/>
      <c r="B36" s="194"/>
      <c r="C36" s="194"/>
      <c r="D36" s="194"/>
      <c r="E36" s="194"/>
      <c r="F36" s="194"/>
      <c r="G36" s="194"/>
    </row>
    <row r="38" spans="1:7" x14ac:dyDescent="0.25">
      <c r="A38" t="s">
        <v>485</v>
      </c>
    </row>
    <row r="39" spans="1:7" x14ac:dyDescent="0.25">
      <c r="A39" t="s">
        <v>486</v>
      </c>
    </row>
  </sheetData>
  <mergeCells count="4">
    <mergeCell ref="A1:G1"/>
    <mergeCell ref="A2:G2"/>
    <mergeCell ref="A3:G3"/>
    <mergeCell ref="A4:G4"/>
  </mergeCells>
  <dataValidations count="2">
    <dataValidation allowBlank="1" showInputMessage="1" showErrorMessage="1" prompt="Año 5 (c)" sqref="B5:F5"/>
    <dataValidation type="decimal" allowBlank="1" showInputMessage="1" showErrorMessage="1" sqref="B6:G35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32"/>
  <sheetViews>
    <sheetView showGridLines="0" topLeftCell="B1" zoomScale="75" zoomScaleNormal="75" workbookViewId="0">
      <selection activeCell="H14" sqref="H14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213" t="s">
        <v>487</v>
      </c>
      <c r="B1" s="196"/>
      <c r="C1" s="196"/>
      <c r="D1" s="196"/>
      <c r="E1" s="196"/>
      <c r="F1" s="196"/>
      <c r="G1" s="197"/>
    </row>
    <row r="2" spans="1:7" x14ac:dyDescent="0.25">
      <c r="A2" s="198" t="str">
        <f>'Formato 1'!A2</f>
        <v>Municipio de Uriangato Gto.</v>
      </c>
      <c r="B2" s="199"/>
      <c r="C2" s="199"/>
      <c r="D2" s="199"/>
      <c r="E2" s="199"/>
      <c r="F2" s="199"/>
      <c r="G2" s="200"/>
    </row>
    <row r="3" spans="1:7" x14ac:dyDescent="0.25">
      <c r="A3" s="201" t="s">
        <v>488</v>
      </c>
      <c r="B3" s="202"/>
      <c r="C3" s="202"/>
      <c r="D3" s="202"/>
      <c r="E3" s="202"/>
      <c r="F3" s="202"/>
      <c r="G3" s="203"/>
    </row>
    <row r="4" spans="1:7" x14ac:dyDescent="0.25">
      <c r="A4" s="201" t="s">
        <v>2</v>
      </c>
      <c r="B4" s="202"/>
      <c r="C4" s="202"/>
      <c r="D4" s="202"/>
      <c r="E4" s="202"/>
      <c r="F4" s="202"/>
      <c r="G4" s="203"/>
    </row>
    <row r="5" spans="1:7" x14ac:dyDescent="0.25">
      <c r="A5" s="69" t="s">
        <v>5</v>
      </c>
      <c r="B5" s="1">
        <v>2021</v>
      </c>
      <c r="C5" s="1">
        <v>2022</v>
      </c>
      <c r="D5" s="1">
        <v>2023</v>
      </c>
      <c r="E5" s="1">
        <v>2024</v>
      </c>
      <c r="F5" s="1">
        <v>2025</v>
      </c>
      <c r="G5" s="166">
        <v>2026</v>
      </c>
    </row>
    <row r="6" spans="1:7" ht="15.75" customHeight="1" x14ac:dyDescent="0.25">
      <c r="A6" s="19" t="s">
        <v>466</v>
      </c>
      <c r="B6" s="163">
        <v>0</v>
      </c>
      <c r="C6" s="163">
        <v>0</v>
      </c>
      <c r="D6" s="163">
        <v>0</v>
      </c>
      <c r="E6" s="163">
        <f>SUM(E7:E15)</f>
        <v>139691783.90000001</v>
      </c>
      <c r="F6" s="163">
        <f>SUM(F7:F15)</f>
        <v>291047484.50999999</v>
      </c>
      <c r="G6" s="163">
        <f>SUM(G7:G15)</f>
        <v>211905987.25</v>
      </c>
    </row>
    <row r="7" spans="1:7" x14ac:dyDescent="0.25">
      <c r="A7" s="37" t="s">
        <v>467</v>
      </c>
      <c r="B7" s="161">
        <v>0</v>
      </c>
      <c r="C7" s="161">
        <v>0</v>
      </c>
      <c r="D7" s="167">
        <v>0</v>
      </c>
      <c r="E7" s="167">
        <v>42594168.049999997</v>
      </c>
      <c r="F7" s="167">
        <v>83983647.489999995</v>
      </c>
      <c r="G7" s="167">
        <v>77821122.109999999</v>
      </c>
    </row>
    <row r="8" spans="1:7" ht="15.75" customHeight="1" x14ac:dyDescent="0.25">
      <c r="A8" s="37" t="s">
        <v>468</v>
      </c>
      <c r="B8" s="161">
        <v>0</v>
      </c>
      <c r="C8" s="161">
        <v>0</v>
      </c>
      <c r="D8" s="167">
        <v>0</v>
      </c>
      <c r="E8" s="167">
        <v>12791863.15</v>
      </c>
      <c r="F8" s="167">
        <v>19494314.390000001</v>
      </c>
      <c r="G8" s="167">
        <v>16386528.82</v>
      </c>
    </row>
    <row r="9" spans="1:7" x14ac:dyDescent="0.25">
      <c r="A9" s="37" t="s">
        <v>469</v>
      </c>
      <c r="B9" s="161">
        <v>0</v>
      </c>
      <c r="C9" s="161">
        <v>0</v>
      </c>
      <c r="D9" s="167">
        <v>0</v>
      </c>
      <c r="E9" s="167">
        <v>33001931.670000002</v>
      </c>
      <c r="F9" s="167">
        <v>52535096.340000004</v>
      </c>
      <c r="G9" s="167">
        <v>59911890.659999996</v>
      </c>
    </row>
    <row r="10" spans="1:7" x14ac:dyDescent="0.25">
      <c r="A10" s="37" t="s">
        <v>470</v>
      </c>
      <c r="B10" s="161">
        <v>0</v>
      </c>
      <c r="C10" s="161">
        <v>0</v>
      </c>
      <c r="D10" s="167">
        <v>0</v>
      </c>
      <c r="E10" s="167">
        <v>35179043.689999998</v>
      </c>
      <c r="F10" s="167">
        <v>56680209.789999999</v>
      </c>
      <c r="G10" s="167">
        <v>40069295.490000002</v>
      </c>
    </row>
    <row r="11" spans="1:7" x14ac:dyDescent="0.25">
      <c r="A11" s="37" t="s">
        <v>471</v>
      </c>
      <c r="B11" s="161">
        <v>0</v>
      </c>
      <c r="C11" s="161">
        <v>0</v>
      </c>
      <c r="D11" s="167">
        <v>0</v>
      </c>
      <c r="E11" s="167">
        <v>529891.47</v>
      </c>
      <c r="F11" s="167">
        <v>3650444.33</v>
      </c>
      <c r="G11" s="167">
        <v>991200.48</v>
      </c>
    </row>
    <row r="12" spans="1:7" x14ac:dyDescent="0.25">
      <c r="A12" s="37" t="s">
        <v>472</v>
      </c>
      <c r="B12" s="161">
        <v>0</v>
      </c>
      <c r="C12" s="161">
        <v>0</v>
      </c>
      <c r="D12" s="167">
        <v>0</v>
      </c>
      <c r="E12" s="167">
        <v>15594885.869999999</v>
      </c>
      <c r="F12" s="167">
        <v>70743528.670000002</v>
      </c>
      <c r="G12" s="167">
        <v>16725949.689999999</v>
      </c>
    </row>
    <row r="13" spans="1:7" x14ac:dyDescent="0.25">
      <c r="A13" s="38" t="s">
        <v>473</v>
      </c>
      <c r="B13" s="161">
        <v>0</v>
      </c>
      <c r="C13" s="161">
        <v>0</v>
      </c>
      <c r="D13" s="167">
        <v>0</v>
      </c>
      <c r="E13" s="167">
        <v>0</v>
      </c>
      <c r="F13" s="167">
        <v>0</v>
      </c>
      <c r="G13" s="167">
        <v>0</v>
      </c>
    </row>
    <row r="14" spans="1:7" x14ac:dyDescent="0.25">
      <c r="A14" s="37" t="s">
        <v>474</v>
      </c>
      <c r="B14" s="161">
        <v>0</v>
      </c>
      <c r="C14" s="161">
        <v>0</v>
      </c>
      <c r="D14" s="167">
        <v>0</v>
      </c>
      <c r="E14" s="167">
        <v>0</v>
      </c>
      <c r="F14" s="167">
        <v>3960243.5</v>
      </c>
      <c r="G14" s="167">
        <v>0</v>
      </c>
    </row>
    <row r="15" spans="1:7" x14ac:dyDescent="0.25">
      <c r="A15" s="37" t="s">
        <v>475</v>
      </c>
      <c r="B15" s="161">
        <v>0</v>
      </c>
      <c r="C15" s="161">
        <v>0</v>
      </c>
      <c r="D15" s="167">
        <v>0</v>
      </c>
      <c r="E15" s="167">
        <v>0</v>
      </c>
      <c r="F15" s="167">
        <v>0</v>
      </c>
      <c r="G15" s="167">
        <v>0</v>
      </c>
    </row>
    <row r="16" spans="1:7" x14ac:dyDescent="0.25">
      <c r="A16" s="37"/>
      <c r="B16" s="164"/>
      <c r="C16" s="164"/>
      <c r="D16" s="164"/>
      <c r="E16" s="164"/>
      <c r="F16" s="164"/>
      <c r="G16" s="164"/>
    </row>
    <row r="17" spans="1:7" x14ac:dyDescent="0.25">
      <c r="A17" s="3" t="s">
        <v>476</v>
      </c>
      <c r="B17" s="163">
        <v>0</v>
      </c>
      <c r="C17" s="163">
        <v>0</v>
      </c>
      <c r="D17" s="163">
        <v>0</v>
      </c>
      <c r="E17" s="163">
        <f>SUM(E18:E26)</f>
        <v>52700046.710000001</v>
      </c>
      <c r="F17" s="163">
        <f>SUM(F18:F26)</f>
        <v>156742323.27000001</v>
      </c>
      <c r="G17" s="163">
        <f>SUM(G18:G26)</f>
        <v>94662838.070000008</v>
      </c>
    </row>
    <row r="18" spans="1:7" x14ac:dyDescent="0.25">
      <c r="A18" s="37" t="s">
        <v>467</v>
      </c>
      <c r="B18" s="161">
        <v>0</v>
      </c>
      <c r="C18" s="161">
        <v>0</v>
      </c>
      <c r="D18" s="167">
        <v>0</v>
      </c>
      <c r="E18" s="167">
        <v>22343911.739999998</v>
      </c>
      <c r="F18" s="167">
        <v>40910474.219999999</v>
      </c>
      <c r="G18" s="167">
        <v>40476196.840000004</v>
      </c>
    </row>
    <row r="19" spans="1:7" x14ac:dyDescent="0.25">
      <c r="A19" s="37" t="s">
        <v>468</v>
      </c>
      <c r="B19" s="161">
        <v>0</v>
      </c>
      <c r="C19" s="161">
        <v>0</v>
      </c>
      <c r="D19" s="167">
        <v>0</v>
      </c>
      <c r="E19" s="167">
        <v>3045749.75</v>
      </c>
      <c r="F19" s="167">
        <v>4408243.05</v>
      </c>
      <c r="G19" s="167">
        <v>7592520.8600000003</v>
      </c>
    </row>
    <row r="20" spans="1:7" x14ac:dyDescent="0.25">
      <c r="A20" s="37" t="s">
        <v>469</v>
      </c>
      <c r="B20" s="161">
        <v>0</v>
      </c>
      <c r="C20" s="161">
        <v>0</v>
      </c>
      <c r="D20" s="167">
        <v>0</v>
      </c>
      <c r="E20" s="167">
        <v>2178788.46</v>
      </c>
      <c r="F20" s="167">
        <v>1309391.2</v>
      </c>
      <c r="G20" s="167">
        <v>7732239.2400000002</v>
      </c>
    </row>
    <row r="21" spans="1:7" x14ac:dyDescent="0.25">
      <c r="A21" s="37" t="s">
        <v>470</v>
      </c>
      <c r="B21" s="161">
        <v>0</v>
      </c>
      <c r="C21" s="161">
        <v>0</v>
      </c>
      <c r="D21" s="167">
        <v>0</v>
      </c>
      <c r="E21" s="167">
        <v>8750188.7799999993</v>
      </c>
      <c r="F21" s="167">
        <v>6006578.1600000001</v>
      </c>
      <c r="G21" s="167">
        <v>1317065.56</v>
      </c>
    </row>
    <row r="22" spans="1:7" x14ac:dyDescent="0.25">
      <c r="A22" s="38" t="s">
        <v>471</v>
      </c>
      <c r="B22" s="161">
        <v>0</v>
      </c>
      <c r="C22" s="161">
        <v>0</v>
      </c>
      <c r="D22" s="167">
        <v>0</v>
      </c>
      <c r="E22" s="167">
        <v>71489.990000000005</v>
      </c>
      <c r="F22" s="167">
        <v>913372.79</v>
      </c>
      <c r="G22" s="167">
        <v>8901106.9199999999</v>
      </c>
    </row>
    <row r="23" spans="1:7" x14ac:dyDescent="0.25">
      <c r="A23" s="38" t="s">
        <v>472</v>
      </c>
      <c r="B23" s="161">
        <v>0</v>
      </c>
      <c r="C23" s="161">
        <v>0</v>
      </c>
      <c r="D23" s="167">
        <v>0</v>
      </c>
      <c r="E23" s="167">
        <v>16309917.99</v>
      </c>
      <c r="F23" s="167">
        <v>102966033.39</v>
      </c>
      <c r="G23" s="167">
        <v>28408179.649999999</v>
      </c>
    </row>
    <row r="24" spans="1:7" x14ac:dyDescent="0.25">
      <c r="A24" s="38" t="s">
        <v>473</v>
      </c>
      <c r="B24" s="161">
        <v>0</v>
      </c>
      <c r="C24" s="161">
        <v>0</v>
      </c>
      <c r="D24" s="167">
        <v>0</v>
      </c>
      <c r="E24" s="167">
        <v>0</v>
      </c>
      <c r="F24" s="167">
        <v>0</v>
      </c>
      <c r="G24" s="167">
        <v>0</v>
      </c>
    </row>
    <row r="25" spans="1:7" x14ac:dyDescent="0.25">
      <c r="A25" s="38" t="s">
        <v>477</v>
      </c>
      <c r="B25" s="161">
        <v>0</v>
      </c>
      <c r="C25" s="161">
        <v>0</v>
      </c>
      <c r="D25" s="167">
        <v>0</v>
      </c>
      <c r="E25" s="167">
        <v>0</v>
      </c>
      <c r="F25" s="167">
        <v>228230.46</v>
      </c>
      <c r="G25" s="167">
        <v>235529</v>
      </c>
    </row>
    <row r="26" spans="1:7" x14ac:dyDescent="0.25">
      <c r="A26" s="38" t="s">
        <v>475</v>
      </c>
      <c r="B26" s="161">
        <v>0</v>
      </c>
      <c r="C26" s="161">
        <v>0</v>
      </c>
      <c r="D26" s="167">
        <v>0</v>
      </c>
      <c r="E26" s="167">
        <v>0</v>
      </c>
      <c r="F26" s="167">
        <v>0</v>
      </c>
      <c r="G26" s="167">
        <v>0</v>
      </c>
    </row>
    <row r="27" spans="1:7" x14ac:dyDescent="0.25">
      <c r="A27" s="26" t="s">
        <v>452</v>
      </c>
      <c r="B27" s="164"/>
      <c r="C27" s="164"/>
      <c r="D27" s="164"/>
      <c r="E27" s="164"/>
      <c r="F27" s="164"/>
      <c r="G27" s="164"/>
    </row>
    <row r="28" spans="1:7" ht="14.45" customHeight="1" x14ac:dyDescent="0.25">
      <c r="A28" s="3" t="s">
        <v>478</v>
      </c>
      <c r="B28" s="163">
        <v>0</v>
      </c>
      <c r="C28" s="163">
        <v>0</v>
      </c>
      <c r="D28" s="163">
        <v>0</v>
      </c>
      <c r="E28" s="163">
        <f>E17+E6</f>
        <v>192391830.61000001</v>
      </c>
      <c r="F28" s="163">
        <f t="shared" ref="F28:G28" si="0">F17+F6</f>
        <v>447789807.77999997</v>
      </c>
      <c r="G28" s="163">
        <f t="shared" si="0"/>
        <v>306568825.31999999</v>
      </c>
    </row>
    <row r="29" spans="1:7" x14ac:dyDescent="0.25">
      <c r="A29" s="34"/>
      <c r="B29" s="165"/>
      <c r="C29" s="165"/>
      <c r="D29" s="165"/>
      <c r="E29" s="165"/>
      <c r="F29" s="165"/>
      <c r="G29" s="165"/>
    </row>
    <row r="31" spans="1:7" x14ac:dyDescent="0.25">
      <c r="A31" t="s">
        <v>489</v>
      </c>
    </row>
    <row r="32" spans="1:7" x14ac:dyDescent="0.25">
      <c r="A32" t="s">
        <v>490</v>
      </c>
    </row>
  </sheetData>
  <mergeCells count="4">
    <mergeCell ref="A1:G1"/>
    <mergeCell ref="A2:G2"/>
    <mergeCell ref="A3:G3"/>
    <mergeCell ref="A4:G4"/>
  </mergeCells>
  <dataValidations count="1">
    <dataValidation allowBlank="1" showInputMessage="1" showErrorMessage="1" prompt="Año 5 (c)" sqref="B5:F5"/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67"/>
  <sheetViews>
    <sheetView showGridLines="0" zoomScale="75" zoomScaleNormal="75" workbookViewId="0">
      <selection activeCell="J12" sqref="J12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</cols>
  <sheetData>
    <row r="1" spans="1:6" x14ac:dyDescent="0.25">
      <c r="A1" s="213" t="s">
        <v>491</v>
      </c>
      <c r="B1" s="196"/>
      <c r="C1" s="196"/>
      <c r="D1" s="196"/>
      <c r="E1" s="196"/>
      <c r="F1" s="196"/>
    </row>
    <row r="2" spans="1:6" x14ac:dyDescent="0.25">
      <c r="A2" s="198" t="str">
        <f>'Formato 1'!A2</f>
        <v>Municipio de Uriangato Gto.</v>
      </c>
      <c r="B2" s="199"/>
      <c r="C2" s="199"/>
      <c r="D2" s="199"/>
      <c r="E2" s="199"/>
      <c r="F2" s="200"/>
    </row>
    <row r="3" spans="1:6" x14ac:dyDescent="0.25">
      <c r="A3" s="201" t="s">
        <v>492</v>
      </c>
      <c r="B3" s="202"/>
      <c r="C3" s="202"/>
      <c r="D3" s="202"/>
      <c r="E3" s="202"/>
      <c r="F3" s="203"/>
    </row>
    <row r="4" spans="1:6" ht="30" x14ac:dyDescent="0.25">
      <c r="A4" s="69" t="s">
        <v>5</v>
      </c>
      <c r="B4" s="7" t="s">
        <v>493</v>
      </c>
      <c r="C4" s="21" t="s">
        <v>494</v>
      </c>
      <c r="D4" s="21" t="s">
        <v>495</v>
      </c>
      <c r="E4" s="21" t="s">
        <v>496</v>
      </c>
      <c r="F4" s="21" t="s">
        <v>497</v>
      </c>
    </row>
    <row r="5" spans="1:6" ht="15.75" customHeight="1" x14ac:dyDescent="0.25">
      <c r="A5" s="73" t="s">
        <v>498</v>
      </c>
      <c r="B5" s="78"/>
      <c r="C5" s="78"/>
      <c r="D5" s="78"/>
      <c r="E5" s="78"/>
      <c r="F5" s="78"/>
    </row>
    <row r="6" spans="1:6" ht="30" x14ac:dyDescent="0.25">
      <c r="A6" s="76" t="s">
        <v>499</v>
      </c>
      <c r="B6" s="75" t="s">
        <v>563</v>
      </c>
      <c r="C6" s="75"/>
      <c r="D6" s="75"/>
      <c r="E6" s="75"/>
      <c r="F6" s="75"/>
    </row>
    <row r="7" spans="1:6" ht="15.75" customHeight="1" x14ac:dyDescent="0.25">
      <c r="A7" s="76" t="s">
        <v>500</v>
      </c>
      <c r="B7" s="75" t="s">
        <v>564</v>
      </c>
      <c r="C7" s="75"/>
      <c r="D7" s="75"/>
      <c r="E7" s="75"/>
      <c r="F7" s="75"/>
    </row>
    <row r="8" spans="1:6" x14ac:dyDescent="0.25">
      <c r="A8" s="77"/>
      <c r="B8" s="75"/>
      <c r="C8" s="75"/>
      <c r="D8" s="75"/>
      <c r="E8" s="75"/>
      <c r="F8" s="75"/>
    </row>
    <row r="9" spans="1:6" x14ac:dyDescent="0.25">
      <c r="A9" s="82" t="s">
        <v>501</v>
      </c>
      <c r="B9" s="75"/>
      <c r="C9" s="75"/>
      <c r="D9" s="75"/>
      <c r="E9" s="75"/>
      <c r="F9" s="75"/>
    </row>
    <row r="10" spans="1:6" x14ac:dyDescent="0.25">
      <c r="A10" s="76" t="s">
        <v>502</v>
      </c>
      <c r="B10" s="85">
        <v>554</v>
      </c>
      <c r="C10" s="85"/>
      <c r="D10" s="85"/>
      <c r="E10" s="85"/>
      <c r="F10" s="85"/>
    </row>
    <row r="11" spans="1:6" x14ac:dyDescent="0.25">
      <c r="A11" s="40" t="s">
        <v>503</v>
      </c>
      <c r="B11" s="85">
        <v>76</v>
      </c>
      <c r="C11" s="85"/>
      <c r="D11" s="85"/>
      <c r="E11" s="85"/>
      <c r="F11" s="85"/>
    </row>
    <row r="12" spans="1:6" x14ac:dyDescent="0.25">
      <c r="A12" s="40" t="s">
        <v>504</v>
      </c>
      <c r="B12" s="85">
        <v>18</v>
      </c>
      <c r="C12" s="85"/>
      <c r="D12" s="85"/>
      <c r="E12" s="85"/>
      <c r="F12" s="85"/>
    </row>
    <row r="13" spans="1:6" x14ac:dyDescent="0.25">
      <c r="A13" s="40" t="s">
        <v>505</v>
      </c>
      <c r="B13" s="85">
        <v>42.48</v>
      </c>
      <c r="C13" s="85"/>
      <c r="D13" s="85"/>
      <c r="E13" s="85"/>
      <c r="F13" s="85"/>
    </row>
    <row r="14" spans="1:6" x14ac:dyDescent="0.25">
      <c r="A14" s="76" t="s">
        <v>506</v>
      </c>
      <c r="B14" s="85">
        <v>47</v>
      </c>
      <c r="C14" s="85"/>
      <c r="D14" s="85"/>
      <c r="E14" s="85"/>
      <c r="F14" s="85"/>
    </row>
    <row r="15" spans="1:6" x14ac:dyDescent="0.25">
      <c r="A15" s="40" t="s">
        <v>503</v>
      </c>
      <c r="B15" s="85"/>
      <c r="C15" s="85"/>
      <c r="D15" s="85"/>
      <c r="E15" s="85"/>
      <c r="F15" s="85"/>
    </row>
    <row r="16" spans="1:6" x14ac:dyDescent="0.25">
      <c r="A16" s="40" t="s">
        <v>504</v>
      </c>
      <c r="B16" s="86"/>
      <c r="C16" s="86"/>
      <c r="D16" s="86"/>
      <c r="E16" s="86"/>
      <c r="F16" s="86"/>
    </row>
    <row r="17" spans="1:6" x14ac:dyDescent="0.25">
      <c r="A17" s="40" t="s">
        <v>505</v>
      </c>
      <c r="B17" s="87"/>
      <c r="C17" s="87"/>
      <c r="D17" s="87"/>
      <c r="E17" s="87"/>
      <c r="F17" s="87"/>
    </row>
    <row r="18" spans="1:6" x14ac:dyDescent="0.25">
      <c r="A18" s="76" t="s">
        <v>507</v>
      </c>
      <c r="B18" s="87"/>
      <c r="C18" s="87"/>
      <c r="D18" s="87"/>
      <c r="E18" s="87"/>
      <c r="F18" s="87"/>
    </row>
    <row r="19" spans="1:6" x14ac:dyDescent="0.25">
      <c r="A19" s="76" t="s">
        <v>508</v>
      </c>
      <c r="B19" s="87">
        <v>6.46</v>
      </c>
      <c r="C19" s="87"/>
      <c r="D19" s="87"/>
      <c r="E19" s="87"/>
      <c r="F19" s="87"/>
    </row>
    <row r="20" spans="1:6" x14ac:dyDescent="0.25">
      <c r="A20" s="76" t="s">
        <v>509</v>
      </c>
      <c r="B20" s="88">
        <v>0</v>
      </c>
      <c r="C20" s="88"/>
      <c r="D20" s="88"/>
      <c r="E20" s="88"/>
      <c r="F20" s="88"/>
    </row>
    <row r="21" spans="1:6" x14ac:dyDescent="0.25">
      <c r="A21" s="76" t="s">
        <v>510</v>
      </c>
      <c r="B21" s="88">
        <v>1</v>
      </c>
      <c r="C21" s="88"/>
      <c r="D21" s="88"/>
      <c r="E21" s="88"/>
      <c r="F21" s="88"/>
    </row>
    <row r="22" spans="1:6" x14ac:dyDescent="0.25">
      <c r="A22" s="76" t="s">
        <v>511</v>
      </c>
      <c r="B22" s="88">
        <v>0.14940000000000001</v>
      </c>
      <c r="C22" s="88"/>
      <c r="D22" s="88"/>
      <c r="E22" s="88"/>
      <c r="F22" s="88"/>
    </row>
    <row r="23" spans="1:6" x14ac:dyDescent="0.25">
      <c r="A23" s="76" t="s">
        <v>512</v>
      </c>
      <c r="B23" s="88">
        <v>0</v>
      </c>
      <c r="C23" s="88"/>
      <c r="D23" s="88"/>
      <c r="E23" s="88"/>
      <c r="F23" s="88"/>
    </row>
    <row r="24" spans="1:6" x14ac:dyDescent="0.25">
      <c r="A24" s="76" t="s">
        <v>513</v>
      </c>
      <c r="B24" s="80">
        <v>61.26</v>
      </c>
      <c r="C24" s="80"/>
      <c r="D24" s="80"/>
      <c r="E24" s="80"/>
      <c r="F24" s="80"/>
    </row>
    <row r="25" spans="1:6" x14ac:dyDescent="0.25">
      <c r="A25" s="76" t="s">
        <v>514</v>
      </c>
      <c r="B25" s="80">
        <v>74.5</v>
      </c>
      <c r="C25" s="80"/>
      <c r="D25" s="80"/>
      <c r="E25" s="80"/>
      <c r="F25" s="80"/>
    </row>
    <row r="26" spans="1:6" x14ac:dyDescent="0.25">
      <c r="A26" s="77"/>
      <c r="B26" s="81"/>
      <c r="C26" s="81"/>
      <c r="D26" s="81"/>
      <c r="E26" s="81"/>
      <c r="F26" s="81"/>
    </row>
    <row r="27" spans="1:6" ht="14.45" customHeight="1" x14ac:dyDescent="0.25">
      <c r="A27" s="82" t="s">
        <v>515</v>
      </c>
      <c r="B27" s="79"/>
      <c r="C27" s="79"/>
      <c r="D27" s="79"/>
      <c r="E27" s="79"/>
      <c r="F27" s="79"/>
    </row>
    <row r="28" spans="1:6" x14ac:dyDescent="0.25">
      <c r="A28" s="76" t="s">
        <v>516</v>
      </c>
      <c r="B28" s="47"/>
      <c r="C28" s="47"/>
      <c r="D28" s="47"/>
      <c r="E28" s="47"/>
      <c r="F28" s="47"/>
    </row>
    <row r="29" spans="1:6" x14ac:dyDescent="0.25">
      <c r="A29" s="72"/>
      <c r="B29" s="33"/>
      <c r="C29" s="33"/>
      <c r="D29" s="33"/>
      <c r="E29" s="33"/>
      <c r="F29" s="33"/>
    </row>
    <row r="30" spans="1:6" x14ac:dyDescent="0.25">
      <c r="A30" s="83" t="s">
        <v>517</v>
      </c>
      <c r="B30" s="33"/>
      <c r="C30" s="33"/>
      <c r="D30" s="33"/>
      <c r="E30" s="33"/>
      <c r="F30" s="33"/>
    </row>
    <row r="31" spans="1:6" x14ac:dyDescent="0.25">
      <c r="A31" s="84" t="s">
        <v>502</v>
      </c>
      <c r="B31" s="47">
        <v>70085942.200000003</v>
      </c>
      <c r="C31" s="47"/>
      <c r="D31" s="47"/>
      <c r="E31" s="47"/>
      <c r="F31" s="47"/>
    </row>
    <row r="32" spans="1:6" x14ac:dyDescent="0.25">
      <c r="A32" s="84" t="s">
        <v>506</v>
      </c>
      <c r="B32" s="47">
        <v>2153563.4300000002</v>
      </c>
      <c r="C32" s="47"/>
      <c r="D32" s="47"/>
      <c r="E32" s="47"/>
      <c r="F32" s="47"/>
    </row>
    <row r="33" spans="1:6" x14ac:dyDescent="0.25">
      <c r="A33" s="84" t="s">
        <v>518</v>
      </c>
      <c r="B33" s="47"/>
      <c r="C33" s="47"/>
      <c r="D33" s="47"/>
      <c r="E33" s="47"/>
      <c r="F33" s="47"/>
    </row>
    <row r="34" spans="1:6" x14ac:dyDescent="0.25">
      <c r="A34" s="72"/>
      <c r="B34" s="33"/>
      <c r="C34" s="33"/>
      <c r="D34" s="33"/>
      <c r="E34" s="33"/>
      <c r="F34" s="33"/>
    </row>
    <row r="35" spans="1:6" x14ac:dyDescent="0.25">
      <c r="A35" s="83" t="s">
        <v>519</v>
      </c>
      <c r="B35" s="33"/>
      <c r="C35" s="33"/>
      <c r="D35" s="33"/>
      <c r="E35" s="33"/>
      <c r="F35" s="33"/>
    </row>
    <row r="36" spans="1:6" x14ac:dyDescent="0.25">
      <c r="A36" s="84" t="s">
        <v>520</v>
      </c>
      <c r="B36" s="33">
        <v>9676.07</v>
      </c>
      <c r="C36" s="33"/>
      <c r="D36" s="33"/>
      <c r="E36" s="33"/>
      <c r="F36" s="33"/>
    </row>
    <row r="37" spans="1:6" x14ac:dyDescent="0.25">
      <c r="A37" s="84" t="s">
        <v>521</v>
      </c>
      <c r="B37" s="33">
        <v>3012.49</v>
      </c>
      <c r="C37" s="33"/>
      <c r="D37" s="33"/>
      <c r="E37" s="33"/>
      <c r="F37" s="33"/>
    </row>
    <row r="38" spans="1:6" x14ac:dyDescent="0.25">
      <c r="A38" s="84" t="s">
        <v>522</v>
      </c>
      <c r="B38" s="33">
        <v>6188.4</v>
      </c>
      <c r="C38" s="33"/>
      <c r="D38" s="33"/>
      <c r="E38" s="33"/>
      <c r="F38" s="33"/>
    </row>
    <row r="39" spans="1:6" x14ac:dyDescent="0.25">
      <c r="A39" s="72"/>
      <c r="B39" s="33"/>
      <c r="C39" s="33"/>
      <c r="D39" s="33"/>
      <c r="E39" s="33"/>
      <c r="F39" s="33"/>
    </row>
    <row r="40" spans="1:6" x14ac:dyDescent="0.25">
      <c r="A40" s="83" t="s">
        <v>523</v>
      </c>
      <c r="B40" s="33"/>
      <c r="C40" s="33"/>
      <c r="D40" s="33"/>
      <c r="E40" s="33"/>
      <c r="F40" s="33"/>
    </row>
    <row r="41" spans="1:6" x14ac:dyDescent="0.25">
      <c r="A41" s="72"/>
      <c r="B41" s="33"/>
      <c r="C41" s="33"/>
      <c r="D41" s="33"/>
      <c r="E41" s="33"/>
      <c r="F41" s="33"/>
    </row>
    <row r="42" spans="1:6" x14ac:dyDescent="0.25">
      <c r="A42" s="83" t="s">
        <v>524</v>
      </c>
      <c r="B42" s="33"/>
      <c r="C42" s="33"/>
      <c r="D42" s="33"/>
      <c r="E42" s="33"/>
      <c r="F42" s="33"/>
    </row>
    <row r="43" spans="1:6" x14ac:dyDescent="0.25">
      <c r="A43" s="84" t="s">
        <v>525</v>
      </c>
      <c r="B43" s="47">
        <v>2153563.4300000002</v>
      </c>
      <c r="C43" s="47"/>
      <c r="D43" s="47"/>
      <c r="E43" s="47"/>
      <c r="F43" s="47"/>
    </row>
    <row r="44" spans="1:6" x14ac:dyDescent="0.25">
      <c r="A44" s="84" t="s">
        <v>526</v>
      </c>
      <c r="B44" s="47">
        <v>50221793.469999999</v>
      </c>
      <c r="C44" s="47"/>
      <c r="D44" s="47"/>
      <c r="E44" s="47"/>
      <c r="F44" s="47"/>
    </row>
    <row r="45" spans="1:6" x14ac:dyDescent="0.25">
      <c r="A45" s="84" t="s">
        <v>527</v>
      </c>
      <c r="B45" s="47">
        <v>85698109.840000004</v>
      </c>
      <c r="C45" s="47"/>
      <c r="D45" s="47"/>
      <c r="E45" s="47"/>
      <c r="F45" s="47"/>
    </row>
    <row r="46" spans="1:6" x14ac:dyDescent="0.25">
      <c r="A46" s="72"/>
      <c r="B46" s="33"/>
      <c r="C46" s="33"/>
      <c r="D46" s="33"/>
      <c r="E46" s="33"/>
      <c r="F46" s="33"/>
    </row>
    <row r="47" spans="1:6" ht="30" x14ac:dyDescent="0.25">
      <c r="A47" s="83" t="s">
        <v>528</v>
      </c>
      <c r="B47" s="33"/>
      <c r="C47" s="33"/>
      <c r="D47" s="33"/>
      <c r="E47" s="33"/>
      <c r="F47" s="33"/>
    </row>
    <row r="48" spans="1:6" x14ac:dyDescent="0.25">
      <c r="A48" s="84" t="s">
        <v>526</v>
      </c>
      <c r="B48" s="47">
        <v>120.27</v>
      </c>
      <c r="C48" s="47"/>
      <c r="D48" s="47"/>
      <c r="E48" s="47"/>
      <c r="F48" s="47"/>
    </row>
    <row r="49" spans="1:6" x14ac:dyDescent="0.25">
      <c r="A49" s="84" t="s">
        <v>527</v>
      </c>
      <c r="B49" s="47">
        <v>205.23</v>
      </c>
      <c r="C49" s="47"/>
      <c r="D49" s="47"/>
      <c r="E49" s="47"/>
      <c r="F49" s="47"/>
    </row>
    <row r="50" spans="1:6" x14ac:dyDescent="0.25">
      <c r="A50" s="72"/>
      <c r="B50" s="33"/>
      <c r="C50" s="33"/>
      <c r="D50" s="33"/>
      <c r="E50" s="33"/>
      <c r="F50" s="33"/>
    </row>
    <row r="51" spans="1:6" x14ac:dyDescent="0.25">
      <c r="A51" s="83" t="s">
        <v>529</v>
      </c>
      <c r="B51" s="33"/>
      <c r="C51" s="33"/>
      <c r="D51" s="33"/>
      <c r="E51" s="33"/>
      <c r="F51" s="33"/>
    </row>
    <row r="52" spans="1:6" x14ac:dyDescent="0.25">
      <c r="A52" s="84" t="s">
        <v>526</v>
      </c>
      <c r="B52" s="47">
        <v>50221793.469999999</v>
      </c>
      <c r="C52" s="47"/>
      <c r="D52" s="47"/>
      <c r="E52" s="47"/>
      <c r="F52" s="47"/>
    </row>
    <row r="53" spans="1:6" x14ac:dyDescent="0.25">
      <c r="A53" s="84" t="s">
        <v>527</v>
      </c>
      <c r="B53" s="47">
        <v>85698109.840000004</v>
      </c>
      <c r="C53" s="47"/>
      <c r="D53" s="47"/>
      <c r="E53" s="47"/>
      <c r="F53" s="47"/>
    </row>
    <row r="54" spans="1:6" x14ac:dyDescent="0.25">
      <c r="A54" s="84" t="s">
        <v>530</v>
      </c>
      <c r="B54" s="47"/>
      <c r="C54" s="47"/>
      <c r="D54" s="47"/>
      <c r="E54" s="47"/>
      <c r="F54" s="47"/>
    </row>
    <row r="55" spans="1:6" x14ac:dyDescent="0.25">
      <c r="A55" s="72"/>
      <c r="B55" s="33"/>
      <c r="C55" s="33"/>
      <c r="D55" s="33"/>
      <c r="E55" s="33"/>
      <c r="F55" s="33"/>
    </row>
    <row r="56" spans="1:6" x14ac:dyDescent="0.25">
      <c r="A56" s="83" t="s">
        <v>531</v>
      </c>
      <c r="B56" s="33"/>
      <c r="C56" s="33"/>
      <c r="D56" s="33"/>
      <c r="E56" s="33"/>
      <c r="F56" s="33"/>
    </row>
    <row r="57" spans="1:6" x14ac:dyDescent="0.25">
      <c r="A57" s="84" t="s">
        <v>526</v>
      </c>
      <c r="B57" s="47">
        <v>50221793.469999999</v>
      </c>
      <c r="C57" s="47"/>
      <c r="D57" s="47"/>
      <c r="E57" s="47"/>
      <c r="F57" s="47"/>
    </row>
    <row r="58" spans="1:6" x14ac:dyDescent="0.25">
      <c r="A58" s="84" t="s">
        <v>527</v>
      </c>
      <c r="B58" s="47">
        <v>85698109.840000004</v>
      </c>
      <c r="C58" s="47"/>
      <c r="D58" s="47"/>
      <c r="E58" s="47"/>
      <c r="F58" s="47"/>
    </row>
    <row r="59" spans="1:6" x14ac:dyDescent="0.25">
      <c r="A59" s="72"/>
      <c r="B59" s="33"/>
      <c r="C59" s="33"/>
      <c r="D59" s="33"/>
      <c r="E59" s="33"/>
      <c r="F59" s="33"/>
    </row>
    <row r="60" spans="1:6" x14ac:dyDescent="0.25">
      <c r="A60" s="83" t="s">
        <v>532</v>
      </c>
      <c r="B60" s="33">
        <v>16.13</v>
      </c>
      <c r="C60" s="33"/>
      <c r="D60" s="33"/>
      <c r="E60" s="33"/>
      <c r="F60" s="33"/>
    </row>
    <row r="61" spans="1:6" x14ac:dyDescent="0.25">
      <c r="A61" s="84" t="s">
        <v>533</v>
      </c>
      <c r="B61" s="71">
        <v>2050</v>
      </c>
      <c r="C61" s="71"/>
      <c r="D61" s="71"/>
      <c r="E61" s="71"/>
      <c r="F61" s="71"/>
    </row>
    <row r="62" spans="1:6" x14ac:dyDescent="0.25">
      <c r="A62" s="84" t="s">
        <v>534</v>
      </c>
      <c r="B62" s="89">
        <v>8.5599999999999996E-2</v>
      </c>
      <c r="C62" s="89"/>
      <c r="D62" s="89"/>
      <c r="E62" s="89"/>
      <c r="F62" s="89"/>
    </row>
    <row r="63" spans="1:6" x14ac:dyDescent="0.25">
      <c r="A63" s="72"/>
      <c r="B63" s="71"/>
      <c r="C63" s="71"/>
      <c r="D63" s="71"/>
      <c r="E63" s="71"/>
      <c r="F63" s="71"/>
    </row>
    <row r="64" spans="1:6" x14ac:dyDescent="0.25">
      <c r="A64" s="83" t="s">
        <v>535</v>
      </c>
      <c r="B64" s="71"/>
      <c r="C64" s="71"/>
      <c r="D64" s="71"/>
      <c r="E64" s="71"/>
      <c r="F64" s="71"/>
    </row>
    <row r="65" spans="1:6" x14ac:dyDescent="0.25">
      <c r="A65" s="84" t="s">
        <v>536</v>
      </c>
      <c r="B65" s="71">
        <v>2021</v>
      </c>
      <c r="C65" s="71"/>
      <c r="D65" s="71"/>
      <c r="E65" s="71"/>
      <c r="F65" s="71"/>
    </row>
    <row r="66" spans="1:6" ht="30" x14ac:dyDescent="0.25">
      <c r="A66" s="84" t="s">
        <v>537</v>
      </c>
      <c r="B66" s="72" t="s">
        <v>565</v>
      </c>
      <c r="C66" s="33"/>
      <c r="D66" s="72"/>
      <c r="E66" s="72"/>
      <c r="F66" s="72"/>
    </row>
    <row r="67" spans="1:6" x14ac:dyDescent="0.25">
      <c r="A67" s="34"/>
      <c r="B67" s="34"/>
      <c r="C67" s="34"/>
      <c r="D67" s="34"/>
      <c r="E67" s="34"/>
      <c r="F67" s="34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H45"/>
  <sheetViews>
    <sheetView showGridLines="0" zoomScale="75" zoomScaleNormal="75" workbookViewId="0">
      <selection activeCell="D29" sqref="D29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x14ac:dyDescent="0.25">
      <c r="A1" s="195" t="s">
        <v>123</v>
      </c>
      <c r="B1" s="196"/>
      <c r="C1" s="196"/>
      <c r="D1" s="196"/>
      <c r="E1" s="196"/>
      <c r="F1" s="196"/>
      <c r="G1" s="196"/>
      <c r="H1" s="197"/>
    </row>
    <row r="2" spans="1:8" x14ac:dyDescent="0.25">
      <c r="A2" s="198" t="str">
        <f>'Formato 1'!A2</f>
        <v>Municipio de Uriangato Gto.</v>
      </c>
      <c r="B2" s="199"/>
      <c r="C2" s="199"/>
      <c r="D2" s="199"/>
      <c r="E2" s="199"/>
      <c r="F2" s="199"/>
      <c r="G2" s="199"/>
      <c r="H2" s="200"/>
    </row>
    <row r="3" spans="1:8" ht="15" customHeight="1" x14ac:dyDescent="0.25">
      <c r="A3" s="201" t="s">
        <v>124</v>
      </c>
      <c r="B3" s="202"/>
      <c r="C3" s="202"/>
      <c r="D3" s="202"/>
      <c r="E3" s="202"/>
      <c r="F3" s="202"/>
      <c r="G3" s="202"/>
      <c r="H3" s="203"/>
    </row>
    <row r="4" spans="1:8" ht="15" customHeight="1" x14ac:dyDescent="0.25">
      <c r="A4" s="201" t="s">
        <v>567</v>
      </c>
      <c r="B4" s="202"/>
      <c r="C4" s="202"/>
      <c r="D4" s="202"/>
      <c r="E4" s="202"/>
      <c r="F4" s="202"/>
      <c r="G4" s="202"/>
      <c r="H4" s="203"/>
    </row>
    <row r="5" spans="1:8" x14ac:dyDescent="0.25">
      <c r="A5" s="204" t="s">
        <v>2</v>
      </c>
      <c r="B5" s="205"/>
      <c r="C5" s="205"/>
      <c r="D5" s="205"/>
      <c r="E5" s="205"/>
      <c r="F5" s="205"/>
      <c r="G5" s="205"/>
      <c r="H5" s="206"/>
    </row>
    <row r="6" spans="1:8" ht="41.45" customHeight="1" x14ac:dyDescent="0.25">
      <c r="A6" s="5" t="s">
        <v>125</v>
      </c>
      <c r="B6" s="6" t="str">
        <f>'Formato 1'!C6</f>
        <v>31 de diciembre de 2025</v>
      </c>
      <c r="C6" s="5" t="s">
        <v>126</v>
      </c>
      <c r="D6" s="5" t="s">
        <v>127</v>
      </c>
      <c r="E6" s="5" t="s">
        <v>128</v>
      </c>
      <c r="F6" s="5" t="s">
        <v>129</v>
      </c>
      <c r="G6" s="5" t="s">
        <v>130</v>
      </c>
      <c r="H6" s="7" t="s">
        <v>131</v>
      </c>
    </row>
    <row r="7" spans="1:8" x14ac:dyDescent="0.25">
      <c r="A7" s="54"/>
      <c r="B7" s="55"/>
      <c r="C7" s="55"/>
      <c r="D7" s="55"/>
      <c r="E7" s="55"/>
      <c r="F7" s="55"/>
      <c r="G7" s="55"/>
      <c r="H7" s="55"/>
    </row>
    <row r="8" spans="1:8" x14ac:dyDescent="0.25">
      <c r="A8" s="8" t="s">
        <v>132</v>
      </c>
      <c r="B8" s="94">
        <v>0</v>
      </c>
      <c r="C8" s="94">
        <v>0</v>
      </c>
      <c r="D8" s="94">
        <v>0</v>
      </c>
      <c r="E8" s="94">
        <v>0</v>
      </c>
      <c r="F8" s="94">
        <v>0</v>
      </c>
      <c r="G8" s="94">
        <v>0</v>
      </c>
      <c r="H8" s="94">
        <v>0</v>
      </c>
    </row>
    <row r="9" spans="1:8" ht="15.75" customHeight="1" x14ac:dyDescent="0.25">
      <c r="A9" s="56" t="s">
        <v>133</v>
      </c>
      <c r="B9" s="95">
        <v>0</v>
      </c>
      <c r="C9" s="95">
        <v>0</v>
      </c>
      <c r="D9" s="95">
        <v>0</v>
      </c>
      <c r="E9" s="95">
        <v>0</v>
      </c>
      <c r="F9" s="95">
        <v>0</v>
      </c>
      <c r="G9" s="95">
        <v>0</v>
      </c>
      <c r="H9" s="95">
        <v>0</v>
      </c>
    </row>
    <row r="10" spans="1:8" ht="17.25" customHeight="1" x14ac:dyDescent="0.25">
      <c r="A10" s="57" t="s">
        <v>134</v>
      </c>
      <c r="B10" s="100">
        <v>0</v>
      </c>
      <c r="C10" s="100">
        <v>0</v>
      </c>
      <c r="D10" s="100">
        <v>0</v>
      </c>
      <c r="E10" s="100">
        <v>0</v>
      </c>
      <c r="F10" s="95">
        <v>0</v>
      </c>
      <c r="G10" s="100">
        <v>0</v>
      </c>
      <c r="H10" s="100">
        <v>0</v>
      </c>
    </row>
    <row r="11" spans="1:8" x14ac:dyDescent="0.25">
      <c r="A11" s="57" t="s">
        <v>135</v>
      </c>
      <c r="B11" s="100">
        <v>0</v>
      </c>
      <c r="C11" s="95">
        <v>0</v>
      </c>
      <c r="D11" s="100">
        <v>0</v>
      </c>
      <c r="E11" s="100">
        <v>0</v>
      </c>
      <c r="F11" s="95">
        <v>0</v>
      </c>
      <c r="G11" s="100">
        <v>0</v>
      </c>
      <c r="H11" s="95">
        <v>0</v>
      </c>
    </row>
    <row r="12" spans="1:8" ht="16.5" customHeight="1" x14ac:dyDescent="0.25">
      <c r="A12" s="57" t="s">
        <v>136</v>
      </c>
      <c r="B12" s="100">
        <v>0</v>
      </c>
      <c r="C12" s="95">
        <v>0</v>
      </c>
      <c r="D12" s="100">
        <v>0</v>
      </c>
      <c r="E12" s="100">
        <v>0</v>
      </c>
      <c r="F12" s="95">
        <v>0</v>
      </c>
      <c r="G12" s="100">
        <v>0</v>
      </c>
      <c r="H12" s="95">
        <v>0</v>
      </c>
    </row>
    <row r="13" spans="1:8" x14ac:dyDescent="0.25">
      <c r="A13" s="56" t="s">
        <v>137</v>
      </c>
      <c r="B13" s="95">
        <v>0</v>
      </c>
      <c r="C13" s="95">
        <v>0</v>
      </c>
      <c r="D13" s="95">
        <v>0</v>
      </c>
      <c r="E13" s="95">
        <v>0</v>
      </c>
      <c r="F13" s="95">
        <v>0</v>
      </c>
      <c r="G13" s="95">
        <v>0</v>
      </c>
      <c r="H13" s="95">
        <v>0</v>
      </c>
    </row>
    <row r="14" spans="1:8" x14ac:dyDescent="0.25">
      <c r="A14" s="57" t="s">
        <v>138</v>
      </c>
      <c r="B14" s="100">
        <v>0</v>
      </c>
      <c r="C14" s="100">
        <v>0</v>
      </c>
      <c r="D14" s="100">
        <v>0</v>
      </c>
      <c r="E14" s="100">
        <v>0</v>
      </c>
      <c r="F14" s="95">
        <v>0</v>
      </c>
      <c r="G14" s="95">
        <v>0</v>
      </c>
      <c r="H14" s="100">
        <v>0</v>
      </c>
    </row>
    <row r="15" spans="1:8" ht="15" customHeight="1" x14ac:dyDescent="0.25">
      <c r="A15" s="57" t="s">
        <v>139</v>
      </c>
      <c r="B15" s="100">
        <v>0</v>
      </c>
      <c r="C15" s="100">
        <v>0</v>
      </c>
      <c r="D15" s="100">
        <v>0</v>
      </c>
      <c r="E15" s="100">
        <v>0</v>
      </c>
      <c r="F15" s="95">
        <v>0</v>
      </c>
      <c r="G15" s="95">
        <v>0</v>
      </c>
      <c r="H15" s="95">
        <v>0</v>
      </c>
    </row>
    <row r="16" spans="1:8" x14ac:dyDescent="0.25">
      <c r="A16" s="57" t="s">
        <v>140</v>
      </c>
      <c r="B16" s="100">
        <v>0</v>
      </c>
      <c r="C16" s="100">
        <v>0</v>
      </c>
      <c r="D16" s="100">
        <v>0</v>
      </c>
      <c r="E16" s="100">
        <v>0</v>
      </c>
      <c r="F16" s="95">
        <v>0</v>
      </c>
      <c r="G16" s="95">
        <v>0</v>
      </c>
      <c r="H16" s="95">
        <v>0</v>
      </c>
    </row>
    <row r="17" spans="1:8" x14ac:dyDescent="0.25">
      <c r="A17" s="58"/>
      <c r="B17" s="96"/>
      <c r="C17" s="96"/>
      <c r="D17" s="96"/>
      <c r="E17" s="96"/>
      <c r="F17" s="96"/>
      <c r="G17" s="96"/>
      <c r="H17" s="96"/>
    </row>
    <row r="18" spans="1:8" x14ac:dyDescent="0.25">
      <c r="A18" s="8" t="s">
        <v>141</v>
      </c>
      <c r="B18" s="94">
        <v>17933098.289999999</v>
      </c>
      <c r="C18" s="97"/>
      <c r="D18" s="97"/>
      <c r="E18" s="97"/>
      <c r="F18" s="94">
        <v>5194509.71</v>
      </c>
      <c r="G18" s="97"/>
      <c r="H18" s="97"/>
    </row>
    <row r="19" spans="1:8" ht="16.5" customHeight="1" x14ac:dyDescent="0.25">
      <c r="A19" s="58"/>
      <c r="B19" s="98"/>
      <c r="C19" s="98"/>
      <c r="D19" s="98"/>
      <c r="E19" s="98"/>
      <c r="F19" s="98"/>
      <c r="G19" s="98"/>
      <c r="H19" s="98"/>
    </row>
    <row r="20" spans="1:8" ht="14.45" customHeight="1" x14ac:dyDescent="0.25">
      <c r="A20" s="8" t="s">
        <v>142</v>
      </c>
      <c r="B20" s="94">
        <v>17933098.289999999</v>
      </c>
      <c r="C20" s="94">
        <v>0</v>
      </c>
      <c r="D20" s="94">
        <v>0</v>
      </c>
      <c r="E20" s="94">
        <v>0</v>
      </c>
      <c r="F20" s="94">
        <v>5194509.71</v>
      </c>
      <c r="G20" s="94">
        <v>0</v>
      </c>
      <c r="H20" s="94">
        <v>0</v>
      </c>
    </row>
    <row r="21" spans="1:8" ht="16.5" customHeight="1" x14ac:dyDescent="0.25">
      <c r="A21" s="58"/>
      <c r="B21" s="99"/>
      <c r="C21" s="99"/>
      <c r="D21" s="99"/>
      <c r="E21" s="99"/>
      <c r="F21" s="99"/>
      <c r="G21" s="99"/>
      <c r="H21" s="99"/>
    </row>
    <row r="22" spans="1:8" ht="16.5" customHeight="1" x14ac:dyDescent="0.25">
      <c r="A22" s="8" t="s">
        <v>143</v>
      </c>
      <c r="B22" s="94">
        <v>0</v>
      </c>
      <c r="C22" s="94">
        <v>0</v>
      </c>
      <c r="D22" s="94">
        <v>0</v>
      </c>
      <c r="E22" s="94">
        <v>0</v>
      </c>
      <c r="F22" s="94">
        <v>0</v>
      </c>
      <c r="G22" s="94">
        <v>0</v>
      </c>
      <c r="H22" s="94">
        <v>0</v>
      </c>
    </row>
    <row r="23" spans="1:8" ht="15" customHeight="1" x14ac:dyDescent="0.25">
      <c r="A23" s="59" t="s">
        <v>144</v>
      </c>
      <c r="B23" s="95">
        <v>0</v>
      </c>
      <c r="C23" s="95">
        <v>0</v>
      </c>
      <c r="D23" s="95">
        <v>0</v>
      </c>
      <c r="E23" s="95">
        <v>0</v>
      </c>
      <c r="F23" s="95">
        <v>0</v>
      </c>
      <c r="G23" s="95">
        <v>0</v>
      </c>
      <c r="H23" s="95">
        <v>0</v>
      </c>
    </row>
    <row r="24" spans="1:8" ht="15" customHeight="1" x14ac:dyDescent="0.25">
      <c r="A24" s="59" t="s">
        <v>145</v>
      </c>
      <c r="B24" s="95">
        <v>0</v>
      </c>
      <c r="C24" s="95">
        <v>0</v>
      </c>
      <c r="D24" s="95">
        <v>0</v>
      </c>
      <c r="E24" s="95">
        <v>0</v>
      </c>
      <c r="F24" s="95">
        <v>0</v>
      </c>
      <c r="G24" s="95">
        <v>0</v>
      </c>
      <c r="H24" s="95">
        <v>0</v>
      </c>
    </row>
    <row r="25" spans="1:8" x14ac:dyDescent="0.25">
      <c r="A25" s="59" t="s">
        <v>146</v>
      </c>
      <c r="B25" s="95">
        <v>0</v>
      </c>
      <c r="C25" s="95">
        <v>0</v>
      </c>
      <c r="D25" s="95">
        <v>0</v>
      </c>
      <c r="E25" s="95">
        <v>0</v>
      </c>
      <c r="F25" s="95">
        <v>0</v>
      </c>
      <c r="G25" s="95">
        <v>0</v>
      </c>
      <c r="H25" s="95">
        <v>0</v>
      </c>
    </row>
    <row r="26" spans="1:8" ht="16.5" customHeight="1" x14ac:dyDescent="0.25">
      <c r="A26" s="9"/>
      <c r="B26" s="99"/>
      <c r="C26" s="99"/>
      <c r="D26" s="99"/>
      <c r="E26" s="99"/>
      <c r="F26" s="99"/>
      <c r="G26" s="99"/>
      <c r="H26" s="99"/>
    </row>
    <row r="27" spans="1:8" ht="16.5" customHeight="1" x14ac:dyDescent="0.25">
      <c r="A27" s="8" t="s">
        <v>147</v>
      </c>
      <c r="B27" s="94">
        <v>0</v>
      </c>
      <c r="C27" s="94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</row>
    <row r="28" spans="1:8" ht="15" customHeight="1" x14ac:dyDescent="0.25">
      <c r="A28" s="59" t="s">
        <v>148</v>
      </c>
      <c r="B28" s="95">
        <v>0</v>
      </c>
      <c r="C28" s="95">
        <v>0</v>
      </c>
      <c r="D28" s="95">
        <v>0</v>
      </c>
      <c r="E28" s="95">
        <v>0</v>
      </c>
      <c r="F28" s="95">
        <v>0</v>
      </c>
      <c r="G28" s="95">
        <v>0</v>
      </c>
      <c r="H28" s="95">
        <v>0</v>
      </c>
    </row>
    <row r="29" spans="1:8" ht="15" customHeight="1" x14ac:dyDescent="0.25">
      <c r="A29" s="59" t="s">
        <v>149</v>
      </c>
      <c r="B29" s="95">
        <v>0</v>
      </c>
      <c r="C29" s="95">
        <v>0</v>
      </c>
      <c r="D29" s="95">
        <v>0</v>
      </c>
      <c r="E29" s="95">
        <v>0</v>
      </c>
      <c r="F29" s="95">
        <v>0</v>
      </c>
      <c r="G29" s="95">
        <v>0</v>
      </c>
      <c r="H29" s="95">
        <v>0</v>
      </c>
    </row>
    <row r="30" spans="1:8" ht="15.75" customHeight="1" x14ac:dyDescent="0.25">
      <c r="A30" s="59" t="s">
        <v>150</v>
      </c>
      <c r="B30" s="95">
        <v>0</v>
      </c>
      <c r="C30" s="95">
        <v>0</v>
      </c>
      <c r="D30" s="95">
        <v>0</v>
      </c>
      <c r="E30" s="95">
        <v>0</v>
      </c>
      <c r="F30" s="95">
        <v>0</v>
      </c>
      <c r="G30" s="95">
        <v>0</v>
      </c>
      <c r="H30" s="95">
        <v>0</v>
      </c>
    </row>
    <row r="31" spans="1:8" ht="15" customHeight="1" x14ac:dyDescent="0.25">
      <c r="A31" s="10" t="s">
        <v>151</v>
      </c>
      <c r="B31" s="34"/>
      <c r="C31" s="34"/>
      <c r="D31" s="34"/>
      <c r="E31" s="34"/>
      <c r="F31" s="34"/>
      <c r="G31" s="34"/>
      <c r="H31" s="34"/>
    </row>
    <row r="32" spans="1:8" x14ac:dyDescent="0.25">
      <c r="A32" s="39"/>
    </row>
    <row r="33" spans="1:8" ht="14.45" customHeight="1" x14ac:dyDescent="0.25">
      <c r="A33" s="207" t="s">
        <v>152</v>
      </c>
      <c r="B33" s="207"/>
      <c r="C33" s="207"/>
      <c r="D33" s="207"/>
      <c r="E33" s="207"/>
      <c r="F33" s="207"/>
      <c r="G33" s="207"/>
      <c r="H33" s="207"/>
    </row>
    <row r="34" spans="1:8" ht="14.45" customHeight="1" x14ac:dyDescent="0.25">
      <c r="A34" s="207"/>
      <c r="B34" s="207"/>
      <c r="C34" s="207"/>
      <c r="D34" s="207"/>
      <c r="E34" s="207"/>
      <c r="F34" s="207"/>
      <c r="G34" s="207"/>
      <c r="H34" s="207"/>
    </row>
    <row r="35" spans="1:8" ht="14.45" customHeight="1" x14ac:dyDescent="0.25">
      <c r="A35" s="207"/>
      <c r="B35" s="207"/>
      <c r="C35" s="207"/>
      <c r="D35" s="207"/>
      <c r="E35" s="207"/>
      <c r="F35" s="207"/>
      <c r="G35" s="207"/>
      <c r="H35" s="207"/>
    </row>
    <row r="36" spans="1:8" ht="14.45" customHeight="1" x14ac:dyDescent="0.25">
      <c r="A36" s="207"/>
      <c r="B36" s="207"/>
      <c r="C36" s="207"/>
      <c r="D36" s="207"/>
      <c r="E36" s="207"/>
      <c r="F36" s="207"/>
      <c r="G36" s="207"/>
      <c r="H36" s="207"/>
    </row>
    <row r="37" spans="1:8" ht="14.45" customHeight="1" x14ac:dyDescent="0.25">
      <c r="A37" s="207"/>
      <c r="B37" s="207"/>
      <c r="C37" s="207"/>
      <c r="D37" s="207"/>
      <c r="E37" s="207"/>
      <c r="F37" s="207"/>
      <c r="G37" s="207"/>
      <c r="H37" s="207"/>
    </row>
    <row r="38" spans="1:8" x14ac:dyDescent="0.25">
      <c r="A38" s="39"/>
    </row>
    <row r="39" spans="1:8" ht="45" x14ac:dyDescent="0.25">
      <c r="A39" s="5" t="s">
        <v>153</v>
      </c>
      <c r="B39" s="5" t="s">
        <v>154</v>
      </c>
      <c r="C39" s="5" t="s">
        <v>155</v>
      </c>
      <c r="D39" s="5" t="s">
        <v>156</v>
      </c>
      <c r="E39" s="5" t="s">
        <v>157</v>
      </c>
      <c r="F39" s="7" t="s">
        <v>158</v>
      </c>
    </row>
    <row r="40" spans="1:8" x14ac:dyDescent="0.25">
      <c r="A40" s="26"/>
      <c r="B40" s="33"/>
      <c r="C40" s="33"/>
      <c r="D40" s="33"/>
      <c r="E40" s="33"/>
      <c r="F40" s="33"/>
    </row>
    <row r="41" spans="1:8" x14ac:dyDescent="0.25">
      <c r="A41" s="8" t="s">
        <v>159</v>
      </c>
      <c r="B41" s="4">
        <f>SUM(B42:B44)</f>
        <v>0</v>
      </c>
      <c r="C41" s="4">
        <f t="shared" ref="C41:F41" si="0">SUM(C42:C44)</f>
        <v>0</v>
      </c>
      <c r="D41" s="4">
        <f t="shared" si="0"/>
        <v>0</v>
      </c>
      <c r="E41" s="4">
        <f t="shared" si="0"/>
        <v>0</v>
      </c>
      <c r="F41" s="4">
        <f t="shared" si="0"/>
        <v>0</v>
      </c>
    </row>
    <row r="42" spans="1:8" x14ac:dyDescent="0.25">
      <c r="A42" s="59" t="s">
        <v>160</v>
      </c>
      <c r="B42" s="28">
        <v>0</v>
      </c>
      <c r="C42" s="28">
        <v>0</v>
      </c>
      <c r="D42" s="28">
        <v>0</v>
      </c>
      <c r="E42" s="28">
        <v>0</v>
      </c>
      <c r="F42" s="28">
        <v>0</v>
      </c>
      <c r="G42" s="41"/>
    </row>
    <row r="43" spans="1:8" x14ac:dyDescent="0.25">
      <c r="A43" s="59" t="s">
        <v>161</v>
      </c>
      <c r="B43" s="28">
        <v>0</v>
      </c>
      <c r="C43" s="28">
        <v>0</v>
      </c>
      <c r="D43" s="28">
        <v>0</v>
      </c>
      <c r="E43" s="28">
        <v>0</v>
      </c>
      <c r="F43" s="28">
        <v>0</v>
      </c>
      <c r="G43" s="41"/>
    </row>
    <row r="44" spans="1:8" x14ac:dyDescent="0.25">
      <c r="A44" s="59" t="s">
        <v>162</v>
      </c>
      <c r="B44" s="28">
        <v>0</v>
      </c>
      <c r="C44" s="28">
        <v>0</v>
      </c>
      <c r="D44" s="28">
        <v>0</v>
      </c>
      <c r="E44" s="28">
        <v>0</v>
      </c>
      <c r="F44" s="28">
        <v>0</v>
      </c>
      <c r="G44" s="41"/>
    </row>
    <row r="45" spans="1:8" x14ac:dyDescent="0.25">
      <c r="A45" s="11" t="s">
        <v>151</v>
      </c>
      <c r="B45" s="34"/>
      <c r="C45" s="34"/>
      <c r="D45" s="34"/>
      <c r="E45" s="34"/>
      <c r="F45" s="34"/>
    </row>
  </sheetData>
  <mergeCells count="6">
    <mergeCell ref="A1:H1"/>
    <mergeCell ref="A33:H37"/>
    <mergeCell ref="A3:H3"/>
    <mergeCell ref="A2:H2"/>
    <mergeCell ref="A4:H4"/>
    <mergeCell ref="A5:H5"/>
  </mergeCells>
  <dataValidations count="2">
    <dataValidation allowBlank="1" showInputMessage="1" showErrorMessage="1" prompt="Saldo al 31 de diciembre de 20XN-1 (d)" sqref="B6"/>
    <dataValidation type="decimal" allowBlank="1" showInputMessage="1" showErrorMessage="1" sqref="B8:B9 C23:H30 D13:F13 B13 D8:H9 D22:H22 D17:F21 G11:H21 C8:C22 B17:B30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  <ignoredErrors>
    <ignoredError sqref="B31:H31 B41:F4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K21"/>
  <sheetViews>
    <sheetView showGridLines="0" zoomScale="75" zoomScaleNormal="75" workbookViewId="0">
      <selection activeCell="E8" sqref="E8:K20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x14ac:dyDescent="0.25">
      <c r="A1" s="195" t="s">
        <v>163</v>
      </c>
      <c r="B1" s="196"/>
      <c r="C1" s="196"/>
      <c r="D1" s="196"/>
      <c r="E1" s="196"/>
      <c r="F1" s="196"/>
      <c r="G1" s="196"/>
      <c r="H1" s="196"/>
      <c r="I1" s="196"/>
      <c r="J1" s="196"/>
      <c r="K1" s="197"/>
    </row>
    <row r="2" spans="1:11" ht="14.45" customHeight="1" x14ac:dyDescent="0.25">
      <c r="A2" s="198" t="str">
        <f>'Formato 1'!A2</f>
        <v>Municipio de Uriangato Gto.</v>
      </c>
      <c r="B2" s="199"/>
      <c r="C2" s="199"/>
      <c r="D2" s="199"/>
      <c r="E2" s="199"/>
      <c r="F2" s="199"/>
      <c r="G2" s="199"/>
      <c r="H2" s="199"/>
      <c r="I2" s="199"/>
      <c r="J2" s="199"/>
      <c r="K2" s="200"/>
    </row>
    <row r="3" spans="1:11" x14ac:dyDescent="0.25">
      <c r="A3" s="201" t="s">
        <v>164</v>
      </c>
      <c r="B3" s="202"/>
      <c r="C3" s="202"/>
      <c r="D3" s="202"/>
      <c r="E3" s="202"/>
      <c r="F3" s="202"/>
      <c r="G3" s="202"/>
      <c r="H3" s="202"/>
      <c r="I3" s="202"/>
      <c r="J3" s="202"/>
      <c r="K3" s="203"/>
    </row>
    <row r="4" spans="1:11" x14ac:dyDescent="0.25">
      <c r="A4" s="201" t="str">
        <f>'Formato 2'!A4</f>
        <v>Del 1 de enero al 30 de junio de 2026</v>
      </c>
      <c r="B4" s="202"/>
      <c r="C4" s="202"/>
      <c r="D4" s="202"/>
      <c r="E4" s="202"/>
      <c r="F4" s="202"/>
      <c r="G4" s="202"/>
      <c r="H4" s="202"/>
      <c r="I4" s="202"/>
      <c r="J4" s="202"/>
      <c r="K4" s="203"/>
    </row>
    <row r="5" spans="1:11" x14ac:dyDescent="0.25">
      <c r="A5" s="204" t="s">
        <v>2</v>
      </c>
      <c r="B5" s="205"/>
      <c r="C5" s="205"/>
      <c r="D5" s="205"/>
      <c r="E5" s="205"/>
      <c r="F5" s="205"/>
      <c r="G5" s="205"/>
      <c r="H5" s="205"/>
      <c r="I5" s="205"/>
      <c r="J5" s="205"/>
      <c r="K5" s="206"/>
    </row>
    <row r="6" spans="1:11" ht="72.75" customHeight="1" x14ac:dyDescent="0.25">
      <c r="A6" s="7" t="s">
        <v>165</v>
      </c>
      <c r="B6" s="7" t="s">
        <v>166</v>
      </c>
      <c r="C6" s="7" t="s">
        <v>167</v>
      </c>
      <c r="D6" s="7" t="s">
        <v>168</v>
      </c>
      <c r="E6" s="7" t="s">
        <v>169</v>
      </c>
      <c r="F6" s="7" t="s">
        <v>170</v>
      </c>
      <c r="G6" s="7" t="s">
        <v>171</v>
      </c>
      <c r="H6" s="7" t="s">
        <v>172</v>
      </c>
      <c r="I6" s="1" t="s">
        <v>173</v>
      </c>
      <c r="J6" s="1" t="s">
        <v>174</v>
      </c>
      <c r="K6" s="1" t="s">
        <v>175</v>
      </c>
    </row>
    <row r="7" spans="1:11" x14ac:dyDescent="0.25">
      <c r="A7" s="30"/>
      <c r="B7" s="33"/>
      <c r="C7" s="33"/>
      <c r="D7" s="33"/>
      <c r="E7" s="33"/>
      <c r="F7" s="33"/>
      <c r="G7" s="33"/>
      <c r="H7" s="33"/>
      <c r="I7" s="33"/>
      <c r="J7" s="33"/>
      <c r="K7" s="33"/>
    </row>
    <row r="8" spans="1:11" x14ac:dyDescent="0.25">
      <c r="A8" s="2" t="s">
        <v>176</v>
      </c>
      <c r="B8" s="51"/>
      <c r="C8" s="51"/>
      <c r="D8" s="51"/>
      <c r="E8" s="162">
        <v>0</v>
      </c>
      <c r="F8" s="183"/>
      <c r="G8" s="162">
        <v>0</v>
      </c>
      <c r="H8" s="162">
        <v>0</v>
      </c>
      <c r="I8" s="162">
        <v>0</v>
      </c>
      <c r="J8" s="162">
        <v>0</v>
      </c>
      <c r="K8" s="162">
        <v>0</v>
      </c>
    </row>
    <row r="9" spans="1:11" x14ac:dyDescent="0.25">
      <c r="A9" s="52" t="s">
        <v>177</v>
      </c>
      <c r="B9" s="53"/>
      <c r="C9" s="53"/>
      <c r="D9" s="53"/>
      <c r="E9" s="181">
        <v>0</v>
      </c>
      <c r="F9" s="181"/>
      <c r="G9" s="181">
        <v>0</v>
      </c>
      <c r="H9" s="181">
        <v>0</v>
      </c>
      <c r="I9" s="181">
        <v>0</v>
      </c>
      <c r="J9" s="181">
        <v>0</v>
      </c>
      <c r="K9" s="181">
        <v>0</v>
      </c>
    </row>
    <row r="10" spans="1:11" x14ac:dyDescent="0.25">
      <c r="A10" s="52" t="s">
        <v>178</v>
      </c>
      <c r="B10" s="53"/>
      <c r="C10" s="53"/>
      <c r="D10" s="53"/>
      <c r="E10" s="181">
        <v>0</v>
      </c>
      <c r="F10" s="181"/>
      <c r="G10" s="181">
        <v>0</v>
      </c>
      <c r="H10" s="181">
        <v>0</v>
      </c>
      <c r="I10" s="181">
        <v>0</v>
      </c>
      <c r="J10" s="181">
        <v>0</v>
      </c>
      <c r="K10" s="181">
        <v>0</v>
      </c>
    </row>
    <row r="11" spans="1:11" x14ac:dyDescent="0.25">
      <c r="A11" s="52" t="s">
        <v>179</v>
      </c>
      <c r="B11" s="53"/>
      <c r="C11" s="53"/>
      <c r="D11" s="53"/>
      <c r="E11" s="181">
        <v>0</v>
      </c>
      <c r="F11" s="181"/>
      <c r="G11" s="181">
        <v>0</v>
      </c>
      <c r="H11" s="181">
        <v>0</v>
      </c>
      <c r="I11" s="181">
        <v>0</v>
      </c>
      <c r="J11" s="181">
        <v>0</v>
      </c>
      <c r="K11" s="181">
        <v>0</v>
      </c>
    </row>
    <row r="12" spans="1:11" x14ac:dyDescent="0.25">
      <c r="A12" s="52" t="s">
        <v>180</v>
      </c>
      <c r="B12" s="53"/>
      <c r="C12" s="53"/>
      <c r="D12" s="53"/>
      <c r="E12" s="181">
        <v>0</v>
      </c>
      <c r="F12" s="181"/>
      <c r="G12" s="181">
        <v>0</v>
      </c>
      <c r="H12" s="181">
        <v>0</v>
      </c>
      <c r="I12" s="181">
        <v>0</v>
      </c>
      <c r="J12" s="181">
        <v>0</v>
      </c>
      <c r="K12" s="181">
        <v>0</v>
      </c>
    </row>
    <row r="13" spans="1:11" x14ac:dyDescent="0.25">
      <c r="A13" s="70" t="s">
        <v>151</v>
      </c>
      <c r="B13" s="26"/>
      <c r="C13" s="26"/>
      <c r="D13" s="26"/>
      <c r="E13" s="182"/>
      <c r="F13" s="182"/>
      <c r="G13" s="182"/>
      <c r="H13" s="182"/>
      <c r="I13" s="182"/>
      <c r="J13" s="182"/>
      <c r="K13" s="182"/>
    </row>
    <row r="14" spans="1:11" x14ac:dyDescent="0.25">
      <c r="A14" s="2" t="s">
        <v>181</v>
      </c>
      <c r="B14" s="51"/>
      <c r="C14" s="51"/>
      <c r="D14" s="51"/>
      <c r="E14" s="162">
        <v>0</v>
      </c>
      <c r="F14" s="183"/>
      <c r="G14" s="162">
        <v>0</v>
      </c>
      <c r="H14" s="162">
        <v>0</v>
      </c>
      <c r="I14" s="162">
        <v>0</v>
      </c>
      <c r="J14" s="162">
        <v>0</v>
      </c>
      <c r="K14" s="162">
        <v>0</v>
      </c>
    </row>
    <row r="15" spans="1:11" x14ac:dyDescent="0.25">
      <c r="A15" s="52" t="s">
        <v>182</v>
      </c>
      <c r="B15" s="53"/>
      <c r="C15" s="53"/>
      <c r="D15" s="53"/>
      <c r="E15" s="181">
        <v>0</v>
      </c>
      <c r="F15" s="181"/>
      <c r="G15" s="181">
        <v>0</v>
      </c>
      <c r="H15" s="181">
        <v>0</v>
      </c>
      <c r="I15" s="181">
        <v>0</v>
      </c>
      <c r="J15" s="181">
        <v>0</v>
      </c>
      <c r="K15" s="181">
        <v>0</v>
      </c>
    </row>
    <row r="16" spans="1:11" x14ac:dyDescent="0.25">
      <c r="A16" s="52" t="s">
        <v>183</v>
      </c>
      <c r="B16" s="53"/>
      <c r="C16" s="53"/>
      <c r="D16" s="53"/>
      <c r="E16" s="181">
        <v>0</v>
      </c>
      <c r="F16" s="181"/>
      <c r="G16" s="181">
        <v>0</v>
      </c>
      <c r="H16" s="181">
        <v>0</v>
      </c>
      <c r="I16" s="181">
        <v>0</v>
      </c>
      <c r="J16" s="181">
        <v>0</v>
      </c>
      <c r="K16" s="181">
        <v>0</v>
      </c>
    </row>
    <row r="17" spans="1:11" x14ac:dyDescent="0.25">
      <c r="A17" s="52" t="s">
        <v>184</v>
      </c>
      <c r="B17" s="53"/>
      <c r="C17" s="53"/>
      <c r="D17" s="53"/>
      <c r="E17" s="181">
        <v>0</v>
      </c>
      <c r="F17" s="181"/>
      <c r="G17" s="181">
        <v>0</v>
      </c>
      <c r="H17" s="181">
        <v>0</v>
      </c>
      <c r="I17" s="181">
        <v>0</v>
      </c>
      <c r="J17" s="181">
        <v>0</v>
      </c>
      <c r="K17" s="181">
        <v>0</v>
      </c>
    </row>
    <row r="18" spans="1:11" x14ac:dyDescent="0.25">
      <c r="A18" s="52" t="s">
        <v>185</v>
      </c>
      <c r="B18" s="53"/>
      <c r="C18" s="53"/>
      <c r="D18" s="53"/>
      <c r="E18" s="181">
        <v>0</v>
      </c>
      <c r="F18" s="181"/>
      <c r="G18" s="181">
        <v>0</v>
      </c>
      <c r="H18" s="181">
        <v>0</v>
      </c>
      <c r="I18" s="181">
        <v>0</v>
      </c>
      <c r="J18" s="181">
        <v>0</v>
      </c>
      <c r="K18" s="181">
        <v>0</v>
      </c>
    </row>
    <row r="19" spans="1:11" x14ac:dyDescent="0.25">
      <c r="A19" s="70" t="s">
        <v>151</v>
      </c>
      <c r="B19" s="26"/>
      <c r="C19" s="26"/>
      <c r="D19" s="26"/>
      <c r="E19" s="182"/>
      <c r="F19" s="182"/>
      <c r="G19" s="182"/>
      <c r="H19" s="182"/>
      <c r="I19" s="182"/>
      <c r="J19" s="182"/>
      <c r="K19" s="182"/>
    </row>
    <row r="20" spans="1:11" x14ac:dyDescent="0.25">
      <c r="A20" s="2" t="s">
        <v>186</v>
      </c>
      <c r="B20" s="51"/>
      <c r="C20" s="51"/>
      <c r="D20" s="51"/>
      <c r="E20" s="162">
        <v>0</v>
      </c>
      <c r="F20" s="183"/>
      <c r="G20" s="162">
        <v>0</v>
      </c>
      <c r="H20" s="162">
        <v>0</v>
      </c>
      <c r="I20" s="162">
        <v>0</v>
      </c>
      <c r="J20" s="162">
        <v>0</v>
      </c>
      <c r="K20" s="162">
        <v>0</v>
      </c>
    </row>
    <row r="21" spans="1:11" x14ac:dyDescent="0.25">
      <c r="A21" s="35"/>
      <c r="B21" s="34"/>
      <c r="C21" s="34"/>
      <c r="D21" s="34"/>
      <c r="E21" s="34"/>
      <c r="F21" s="34"/>
      <c r="G21" s="34"/>
      <c r="H21" s="34"/>
      <c r="I21" s="34"/>
      <c r="J21" s="34"/>
      <c r="K21" s="34"/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>
      <formula1>36526</formula1>
    </dataValidation>
    <dataValidation allowBlank="1" showInputMessage="1" showErrorMessage="1" prompt="Saldo pendiente por pagar de la inversión al XX de XXXX de 20XN (m = g - l)" sqref="K6"/>
    <dataValidation allowBlank="1" showInputMessage="1" showErrorMessage="1" prompt="Monto pagado de la inversión actualizado al XX de XXXX de 20XN (k)" sqref="J6"/>
    <dataValidation allowBlank="1" showInputMessage="1" showErrorMessage="1" prompt="Monto pagado de la inversión al XX de XXXX de 20XN (k)" sqref="I6"/>
    <dataValidation type="decimal" allowBlank="1" showInputMessage="1" showErrorMessage="1" sqref="E8:K20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D75"/>
  <sheetViews>
    <sheetView showGridLines="0" zoomScale="75" zoomScaleNormal="75" workbookViewId="0">
      <selection activeCell="B48" sqref="B48:D60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x14ac:dyDescent="0.25">
      <c r="A1" s="195" t="s">
        <v>187</v>
      </c>
      <c r="B1" s="196"/>
      <c r="C1" s="196"/>
      <c r="D1" s="197"/>
    </row>
    <row r="2" spans="1:4" x14ac:dyDescent="0.25">
      <c r="A2" s="198" t="str">
        <f>'Formato 1'!A2</f>
        <v>Municipio de Uriangato Gto.</v>
      </c>
      <c r="B2" s="199"/>
      <c r="C2" s="199"/>
      <c r="D2" s="200"/>
    </row>
    <row r="3" spans="1:4" x14ac:dyDescent="0.25">
      <c r="A3" s="201" t="s">
        <v>188</v>
      </c>
      <c r="B3" s="202"/>
      <c r="C3" s="202"/>
      <c r="D3" s="203"/>
    </row>
    <row r="4" spans="1:4" x14ac:dyDescent="0.25">
      <c r="A4" s="201" t="str">
        <f>'Formato 3'!A4</f>
        <v>Del 1 de enero al 30 de junio de 2026</v>
      </c>
      <c r="B4" s="202"/>
      <c r="C4" s="202"/>
      <c r="D4" s="203"/>
    </row>
    <row r="5" spans="1:4" x14ac:dyDescent="0.25">
      <c r="A5" s="204" t="s">
        <v>2</v>
      </c>
      <c r="B5" s="205"/>
      <c r="C5" s="205"/>
      <c r="D5" s="206"/>
    </row>
    <row r="6" spans="1:4" ht="15" customHeight="1" x14ac:dyDescent="0.25"/>
    <row r="7" spans="1:4" ht="30" x14ac:dyDescent="0.25">
      <c r="A7" s="12" t="s">
        <v>5</v>
      </c>
      <c r="B7" s="7" t="s">
        <v>189</v>
      </c>
      <c r="C7" s="7" t="s">
        <v>190</v>
      </c>
      <c r="D7" s="7" t="s">
        <v>191</v>
      </c>
    </row>
    <row r="8" spans="1:4" x14ac:dyDescent="0.25">
      <c r="A8" s="3" t="s">
        <v>192</v>
      </c>
      <c r="B8" s="143">
        <f>SUM(B9:B11)</f>
        <v>298657678.38999999</v>
      </c>
      <c r="C8" s="143">
        <f>SUM(C9:C11)</f>
        <v>186774673.67000002</v>
      </c>
      <c r="D8" s="143">
        <f>SUM(D9:D11)</f>
        <v>186735936.63</v>
      </c>
    </row>
    <row r="9" spans="1:4" x14ac:dyDescent="0.25">
      <c r="A9" s="37" t="s">
        <v>193</v>
      </c>
      <c r="B9" s="106">
        <v>215283249.18000001</v>
      </c>
      <c r="C9" s="106">
        <v>140371690.05000001</v>
      </c>
      <c r="D9" s="106">
        <v>140332953.00999999</v>
      </c>
    </row>
    <row r="10" spans="1:4" x14ac:dyDescent="0.25">
      <c r="A10" s="37" t="s">
        <v>194</v>
      </c>
      <c r="B10" s="106">
        <v>83374429.209999993</v>
      </c>
      <c r="C10" s="106">
        <v>46402983.619999997</v>
      </c>
      <c r="D10" s="106">
        <v>46402983.619999997</v>
      </c>
    </row>
    <row r="11" spans="1:4" x14ac:dyDescent="0.25">
      <c r="A11" s="37" t="s">
        <v>195</v>
      </c>
      <c r="B11" s="101">
        <v>0</v>
      </c>
      <c r="C11" s="101">
        <v>0</v>
      </c>
      <c r="D11" s="101">
        <v>0</v>
      </c>
    </row>
    <row r="12" spans="1:4" x14ac:dyDescent="0.25">
      <c r="A12" s="27"/>
      <c r="B12" s="144"/>
      <c r="C12" s="144"/>
      <c r="D12" s="144"/>
    </row>
    <row r="13" spans="1:4" x14ac:dyDescent="0.25">
      <c r="A13" s="3" t="s">
        <v>196</v>
      </c>
      <c r="B13" s="143">
        <f>SUM(B14:B15)</f>
        <v>298657678.38999999</v>
      </c>
      <c r="C13" s="143">
        <f t="shared" ref="C13:D13" si="0">SUM(C14:C15)</f>
        <v>139362042.44999999</v>
      </c>
      <c r="D13" s="143">
        <f t="shared" si="0"/>
        <v>136868676.54000002</v>
      </c>
    </row>
    <row r="14" spans="1:4" x14ac:dyDescent="0.25">
      <c r="A14" s="37" t="s">
        <v>197</v>
      </c>
      <c r="B14" s="106">
        <v>215283249.18000001</v>
      </c>
      <c r="C14" s="106">
        <v>104634936.29000001</v>
      </c>
      <c r="D14" s="106">
        <v>102301389.01000001</v>
      </c>
    </row>
    <row r="15" spans="1:4" x14ac:dyDescent="0.25">
      <c r="A15" s="37" t="s">
        <v>198</v>
      </c>
      <c r="B15" s="106">
        <v>83374429.209999993</v>
      </c>
      <c r="C15" s="106">
        <v>34727106.159999996</v>
      </c>
      <c r="D15" s="106">
        <v>34567287.530000001</v>
      </c>
    </row>
    <row r="16" spans="1:4" x14ac:dyDescent="0.25">
      <c r="A16" s="27"/>
      <c r="B16" s="144"/>
      <c r="C16" s="144"/>
      <c r="D16" s="144"/>
    </row>
    <row r="17" spans="1:4" x14ac:dyDescent="0.25">
      <c r="A17" s="3" t="s">
        <v>199</v>
      </c>
      <c r="B17" s="145">
        <v>0</v>
      </c>
      <c r="C17" s="143">
        <f>C18+C19</f>
        <v>26372931.199999999</v>
      </c>
      <c r="D17" s="143">
        <f>D18+D19</f>
        <v>26176864.640000001</v>
      </c>
    </row>
    <row r="18" spans="1:4" x14ac:dyDescent="0.25">
      <c r="A18" s="37" t="s">
        <v>200</v>
      </c>
      <c r="B18" s="146">
        <v>0</v>
      </c>
      <c r="C18" s="106">
        <v>17780254.609999999</v>
      </c>
      <c r="D18" s="106">
        <v>17584188.050000001</v>
      </c>
    </row>
    <row r="19" spans="1:4" x14ac:dyDescent="0.25">
      <c r="A19" s="37" t="s">
        <v>201</v>
      </c>
      <c r="B19" s="146">
        <v>0</v>
      </c>
      <c r="C19" s="106">
        <v>8592676.5899999999</v>
      </c>
      <c r="D19" s="106">
        <v>8592676.5899999999</v>
      </c>
    </row>
    <row r="20" spans="1:4" x14ac:dyDescent="0.25">
      <c r="A20" s="27"/>
      <c r="B20" s="144"/>
      <c r="C20" s="144"/>
      <c r="D20" s="144"/>
    </row>
    <row r="21" spans="1:4" x14ac:dyDescent="0.25">
      <c r="A21" s="3" t="s">
        <v>202</v>
      </c>
      <c r="B21" s="143">
        <f>B8-B13+B17</f>
        <v>0</v>
      </c>
      <c r="C21" s="143">
        <f>C8-C13+C17</f>
        <v>73785562.420000032</v>
      </c>
      <c r="D21" s="143">
        <f>D8-D13+D17</f>
        <v>76044124.729999974</v>
      </c>
    </row>
    <row r="22" spans="1:4" x14ac:dyDescent="0.25">
      <c r="A22" s="3"/>
      <c r="B22" s="144"/>
      <c r="C22" s="144"/>
      <c r="D22" s="144"/>
    </row>
    <row r="23" spans="1:4" x14ac:dyDescent="0.25">
      <c r="A23" s="3" t="s">
        <v>203</v>
      </c>
      <c r="B23" s="143">
        <f>B21-B11</f>
        <v>0</v>
      </c>
      <c r="C23" s="143">
        <f>C21-C11</f>
        <v>73785562.420000032</v>
      </c>
      <c r="D23" s="143">
        <f>D21-D11</f>
        <v>76044124.729999974</v>
      </c>
    </row>
    <row r="24" spans="1:4" x14ac:dyDescent="0.25">
      <c r="A24" s="3"/>
      <c r="B24" s="147"/>
      <c r="C24" s="147"/>
      <c r="D24" s="147"/>
    </row>
    <row r="25" spans="1:4" x14ac:dyDescent="0.25">
      <c r="A25" s="13" t="s">
        <v>204</v>
      </c>
      <c r="B25" s="143">
        <f>B23-B17</f>
        <v>0</v>
      </c>
      <c r="C25" s="143">
        <f>C23-C17</f>
        <v>47412631.220000029</v>
      </c>
      <c r="D25" s="143">
        <f>D23-D17</f>
        <v>49867260.089999974</v>
      </c>
    </row>
    <row r="26" spans="1:4" x14ac:dyDescent="0.25">
      <c r="A26" s="14"/>
      <c r="B26" s="46"/>
      <c r="C26" s="46"/>
      <c r="D26" s="46"/>
    </row>
    <row r="27" spans="1:4" x14ac:dyDescent="0.25">
      <c r="A27" s="39"/>
    </row>
    <row r="28" spans="1:4" x14ac:dyDescent="0.25">
      <c r="A28" s="12" t="s">
        <v>5</v>
      </c>
      <c r="B28" s="7" t="s">
        <v>205</v>
      </c>
      <c r="C28" s="7" t="s">
        <v>190</v>
      </c>
      <c r="D28" s="7" t="s">
        <v>206</v>
      </c>
    </row>
    <row r="29" spans="1:4" x14ac:dyDescent="0.25">
      <c r="A29" s="3" t="s">
        <v>207</v>
      </c>
      <c r="B29" s="162">
        <v>0</v>
      </c>
      <c r="C29" s="162">
        <v>0</v>
      </c>
      <c r="D29" s="162">
        <v>0</v>
      </c>
    </row>
    <row r="30" spans="1:4" x14ac:dyDescent="0.25">
      <c r="A30" s="37" t="s">
        <v>208</v>
      </c>
      <c r="B30" s="181">
        <v>0</v>
      </c>
      <c r="C30" s="181">
        <v>0</v>
      </c>
      <c r="D30" s="181">
        <v>0</v>
      </c>
    </row>
    <row r="31" spans="1:4" x14ac:dyDescent="0.25">
      <c r="A31" s="37" t="s">
        <v>209</v>
      </c>
      <c r="B31" s="181">
        <v>0</v>
      </c>
      <c r="C31" s="181">
        <v>0</v>
      </c>
      <c r="D31" s="181">
        <v>0</v>
      </c>
    </row>
    <row r="32" spans="1:4" x14ac:dyDescent="0.25">
      <c r="A32" s="26"/>
      <c r="B32" s="182"/>
      <c r="C32" s="182"/>
      <c r="D32" s="182"/>
    </row>
    <row r="33" spans="1:4" ht="14.45" customHeight="1" x14ac:dyDescent="0.25">
      <c r="A33" s="3" t="s">
        <v>210</v>
      </c>
      <c r="B33" s="102">
        <v>0</v>
      </c>
      <c r="C33" s="148">
        <f>C25+C29</f>
        <v>47412631.220000029</v>
      </c>
      <c r="D33" s="148">
        <f>D25+D29</f>
        <v>49867260.089999974</v>
      </c>
    </row>
    <row r="34" spans="1:4" ht="14.45" customHeight="1" x14ac:dyDescent="0.25">
      <c r="A34" s="35"/>
      <c r="B34" s="36"/>
      <c r="C34" s="36"/>
      <c r="D34" s="36"/>
    </row>
    <row r="35" spans="1:4" ht="14.45" customHeight="1" x14ac:dyDescent="0.25">
      <c r="A35" s="39"/>
    </row>
    <row r="36" spans="1:4" ht="30" x14ac:dyDescent="0.25">
      <c r="A36" s="12" t="s">
        <v>5</v>
      </c>
      <c r="B36" s="7" t="s">
        <v>189</v>
      </c>
      <c r="C36" s="7" t="s">
        <v>190</v>
      </c>
      <c r="D36" s="7" t="s">
        <v>191</v>
      </c>
    </row>
    <row r="37" spans="1:4" ht="14.45" customHeight="1" x14ac:dyDescent="0.25">
      <c r="A37" s="3" t="s">
        <v>211</v>
      </c>
      <c r="B37" s="162">
        <v>0</v>
      </c>
      <c r="C37" s="162">
        <v>0</v>
      </c>
      <c r="D37" s="162">
        <v>0</v>
      </c>
    </row>
    <row r="38" spans="1:4" x14ac:dyDescent="0.25">
      <c r="A38" s="37" t="s">
        <v>212</v>
      </c>
      <c r="B38" s="181">
        <v>0</v>
      </c>
      <c r="C38" s="181">
        <v>0</v>
      </c>
      <c r="D38" s="181">
        <v>0</v>
      </c>
    </row>
    <row r="39" spans="1:4" x14ac:dyDescent="0.25">
      <c r="A39" s="37" t="s">
        <v>213</v>
      </c>
      <c r="B39" s="181">
        <v>0</v>
      </c>
      <c r="C39" s="181">
        <v>0</v>
      </c>
      <c r="D39" s="181">
        <v>0</v>
      </c>
    </row>
    <row r="40" spans="1:4" x14ac:dyDescent="0.25">
      <c r="A40" s="3" t="s">
        <v>214</v>
      </c>
      <c r="B40" s="162">
        <v>0</v>
      </c>
      <c r="C40" s="162">
        <v>0</v>
      </c>
      <c r="D40" s="162">
        <v>0</v>
      </c>
    </row>
    <row r="41" spans="1:4" x14ac:dyDescent="0.25">
      <c r="A41" s="37" t="s">
        <v>215</v>
      </c>
      <c r="B41" s="181">
        <v>0</v>
      </c>
      <c r="C41" s="181">
        <v>0</v>
      </c>
      <c r="D41" s="181">
        <v>0</v>
      </c>
    </row>
    <row r="42" spans="1:4" x14ac:dyDescent="0.25">
      <c r="A42" s="37" t="s">
        <v>216</v>
      </c>
      <c r="B42" s="181">
        <v>0</v>
      </c>
      <c r="C42" s="181">
        <v>0</v>
      </c>
      <c r="D42" s="181">
        <v>0</v>
      </c>
    </row>
    <row r="43" spans="1:4" x14ac:dyDescent="0.25">
      <c r="A43" s="26"/>
      <c r="B43" s="182"/>
      <c r="C43" s="182"/>
      <c r="D43" s="182"/>
    </row>
    <row r="44" spans="1:4" x14ac:dyDescent="0.25">
      <c r="A44" s="3" t="s">
        <v>217</v>
      </c>
      <c r="B44" s="162">
        <v>0</v>
      </c>
      <c r="C44" s="162">
        <v>0</v>
      </c>
      <c r="D44" s="162">
        <v>0</v>
      </c>
    </row>
    <row r="45" spans="1:4" x14ac:dyDescent="0.25">
      <c r="A45" s="15"/>
      <c r="B45" s="36"/>
      <c r="C45" s="36"/>
      <c r="D45" s="36"/>
    </row>
    <row r="47" spans="1:4" ht="30" x14ac:dyDescent="0.25">
      <c r="A47" s="12" t="s">
        <v>5</v>
      </c>
      <c r="B47" s="7" t="s">
        <v>189</v>
      </c>
      <c r="C47" s="7" t="s">
        <v>190</v>
      </c>
      <c r="D47" s="7" t="s">
        <v>191</v>
      </c>
    </row>
    <row r="48" spans="1:4" x14ac:dyDescent="0.25">
      <c r="A48" s="49" t="s">
        <v>218</v>
      </c>
      <c r="B48" s="104">
        <v>215283249.18000001</v>
      </c>
      <c r="C48" s="104">
        <v>140371690.05000001</v>
      </c>
      <c r="D48" s="104">
        <v>140332953.00999999</v>
      </c>
    </row>
    <row r="49" spans="1:4" x14ac:dyDescent="0.25">
      <c r="A49" s="16" t="s">
        <v>219</v>
      </c>
      <c r="B49" s="148">
        <f>B50-B51</f>
        <v>0</v>
      </c>
      <c r="C49" s="148">
        <f>C50-C51</f>
        <v>0</v>
      </c>
      <c r="D49" s="148">
        <f>D50-D51</f>
        <v>0</v>
      </c>
    </row>
    <row r="50" spans="1:4" x14ac:dyDescent="0.25">
      <c r="A50" s="50" t="s">
        <v>212</v>
      </c>
      <c r="B50" s="149">
        <v>0</v>
      </c>
      <c r="C50" s="149">
        <v>0</v>
      </c>
      <c r="D50" s="149">
        <v>0</v>
      </c>
    </row>
    <row r="51" spans="1:4" x14ac:dyDescent="0.25">
      <c r="A51" s="50" t="s">
        <v>215</v>
      </c>
      <c r="B51" s="149">
        <v>0</v>
      </c>
      <c r="C51" s="149">
        <v>0</v>
      </c>
      <c r="D51" s="149">
        <v>0</v>
      </c>
    </row>
    <row r="52" spans="1:4" x14ac:dyDescent="0.25">
      <c r="A52" s="26"/>
      <c r="B52" s="150"/>
      <c r="C52" s="150"/>
      <c r="D52" s="150"/>
    </row>
    <row r="53" spans="1:4" x14ac:dyDescent="0.25">
      <c r="A53" s="37" t="s">
        <v>197</v>
      </c>
      <c r="B53" s="111">
        <v>215283249.18000001</v>
      </c>
      <c r="C53" s="111">
        <v>104634936.29000001</v>
      </c>
      <c r="D53" s="111">
        <v>102301389.01000001</v>
      </c>
    </row>
    <row r="54" spans="1:4" x14ac:dyDescent="0.25">
      <c r="A54" s="26"/>
      <c r="B54" s="110"/>
      <c r="C54" s="110"/>
      <c r="D54" s="110"/>
    </row>
    <row r="55" spans="1:4" x14ac:dyDescent="0.25">
      <c r="A55" s="37" t="s">
        <v>200</v>
      </c>
      <c r="B55" s="103"/>
      <c r="C55" s="111">
        <v>17780254.609999999</v>
      </c>
      <c r="D55" s="111">
        <v>17584188.050000001</v>
      </c>
    </row>
    <row r="56" spans="1:4" x14ac:dyDescent="0.25">
      <c r="A56" s="26"/>
      <c r="B56" s="150"/>
      <c r="C56" s="150"/>
      <c r="D56" s="150"/>
    </row>
    <row r="57" spans="1:4" x14ac:dyDescent="0.25">
      <c r="A57" s="13" t="s">
        <v>220</v>
      </c>
      <c r="B57" s="148">
        <f>B48+B49-B53+B55</f>
        <v>0</v>
      </c>
      <c r="C57" s="148">
        <f>C48+C49-C53+C55</f>
        <v>53517008.370000005</v>
      </c>
      <c r="D57" s="148">
        <f>D48+D49-D53+D55</f>
        <v>55615752.049999982</v>
      </c>
    </row>
    <row r="58" spans="1:4" x14ac:dyDescent="0.25">
      <c r="A58" s="17"/>
      <c r="B58" s="151"/>
      <c r="C58" s="151"/>
      <c r="D58" s="151"/>
    </row>
    <row r="59" spans="1:4" x14ac:dyDescent="0.25">
      <c r="A59" s="13" t="s">
        <v>221</v>
      </c>
      <c r="B59" s="148">
        <f>B57-B49</f>
        <v>0</v>
      </c>
      <c r="C59" s="148">
        <f>C57-C49</f>
        <v>53517008.370000005</v>
      </c>
      <c r="D59" s="148">
        <f>D57-D49</f>
        <v>55615752.049999982</v>
      </c>
    </row>
    <row r="60" spans="1:4" x14ac:dyDescent="0.25">
      <c r="A60" s="35"/>
      <c r="B60" s="36"/>
      <c r="C60" s="36"/>
      <c r="D60" s="36"/>
    </row>
    <row r="62" spans="1:4" ht="30" x14ac:dyDescent="0.25">
      <c r="A62" s="12" t="s">
        <v>5</v>
      </c>
      <c r="B62" s="7" t="s">
        <v>189</v>
      </c>
      <c r="C62" s="7" t="s">
        <v>190</v>
      </c>
      <c r="D62" s="7" t="s">
        <v>191</v>
      </c>
    </row>
    <row r="63" spans="1:4" x14ac:dyDescent="0.25">
      <c r="A63" s="49" t="s">
        <v>194</v>
      </c>
      <c r="B63" s="108">
        <v>83374429.209999993</v>
      </c>
      <c r="C63" s="108">
        <v>46402983.619999997</v>
      </c>
      <c r="D63" s="108">
        <v>46402983.619999997</v>
      </c>
    </row>
    <row r="64" spans="1:4" ht="30" x14ac:dyDescent="0.25">
      <c r="A64" s="16" t="s">
        <v>222</v>
      </c>
      <c r="B64" s="143">
        <f>B65-B66</f>
        <v>0</v>
      </c>
      <c r="C64" s="143">
        <f>C65-C66</f>
        <v>0</v>
      </c>
      <c r="D64" s="143">
        <f>D65-D66</f>
        <v>0</v>
      </c>
    </row>
    <row r="65" spans="1:4" x14ac:dyDescent="0.25">
      <c r="A65" s="50" t="s">
        <v>213</v>
      </c>
      <c r="B65" s="152">
        <v>0</v>
      </c>
      <c r="C65" s="152">
        <v>0</v>
      </c>
      <c r="D65" s="152">
        <v>0</v>
      </c>
    </row>
    <row r="66" spans="1:4" x14ac:dyDescent="0.25">
      <c r="A66" s="50" t="s">
        <v>216</v>
      </c>
      <c r="B66" s="152">
        <v>0</v>
      </c>
      <c r="C66" s="152">
        <v>0</v>
      </c>
      <c r="D66" s="152">
        <v>0</v>
      </c>
    </row>
    <row r="67" spans="1:4" x14ac:dyDescent="0.25">
      <c r="A67" s="26"/>
      <c r="B67" s="144"/>
      <c r="C67" s="144"/>
      <c r="D67" s="144"/>
    </row>
    <row r="68" spans="1:4" x14ac:dyDescent="0.25">
      <c r="A68" s="37" t="s">
        <v>223</v>
      </c>
      <c r="B68" s="106">
        <v>83374429.209999993</v>
      </c>
      <c r="C68" s="106">
        <v>34727106.159999996</v>
      </c>
      <c r="D68" s="106">
        <v>34567287.530000001</v>
      </c>
    </row>
    <row r="69" spans="1:4" x14ac:dyDescent="0.25">
      <c r="A69" s="26"/>
      <c r="B69" s="105"/>
      <c r="C69" s="105"/>
      <c r="D69" s="105"/>
    </row>
    <row r="70" spans="1:4" x14ac:dyDescent="0.25">
      <c r="A70" s="37" t="s">
        <v>201</v>
      </c>
      <c r="B70" s="107">
        <v>0</v>
      </c>
      <c r="C70" s="106">
        <v>8592676.5899999999</v>
      </c>
      <c r="D70" s="106">
        <v>8592676.5899999999</v>
      </c>
    </row>
    <row r="71" spans="1:4" x14ac:dyDescent="0.25">
      <c r="A71" s="26"/>
      <c r="B71" s="144"/>
      <c r="C71" s="144"/>
      <c r="D71" s="144"/>
    </row>
    <row r="72" spans="1:4" x14ac:dyDescent="0.25">
      <c r="A72" s="13" t="s">
        <v>224</v>
      </c>
      <c r="B72" s="143">
        <f>B63+B64-B68+B70</f>
        <v>0</v>
      </c>
      <c r="C72" s="143">
        <f>C63+C64-C68+C70</f>
        <v>20268554.050000001</v>
      </c>
      <c r="D72" s="143">
        <f>D63+D64-D68+D70</f>
        <v>20428372.679999996</v>
      </c>
    </row>
    <row r="73" spans="1:4" x14ac:dyDescent="0.25">
      <c r="A73" s="26"/>
      <c r="B73" s="144"/>
      <c r="C73" s="144"/>
      <c r="D73" s="144"/>
    </row>
    <row r="74" spans="1:4" x14ac:dyDescent="0.25">
      <c r="A74" s="13" t="s">
        <v>225</v>
      </c>
      <c r="B74" s="143">
        <f>B72-B64</f>
        <v>0</v>
      </c>
      <c r="C74" s="143">
        <f>C72-C64</f>
        <v>20268554.050000001</v>
      </c>
      <c r="D74" s="143">
        <f>D72-D64</f>
        <v>20428372.679999996</v>
      </c>
    </row>
    <row r="75" spans="1:4" x14ac:dyDescent="0.25">
      <c r="A75" s="35"/>
      <c r="B75" s="46"/>
      <c r="C75" s="46"/>
      <c r="D75" s="46"/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53:D55 B37:D44 C18:D19 C29:D32 B9:D11 B14:D15 B29:B33 B48:D48 B63:D63 B68:D70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6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76"/>
  <sheetViews>
    <sheetView showGridLines="0" zoomScale="75" zoomScaleNormal="75" workbookViewId="0">
      <selection activeCell="A22" sqref="A22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x14ac:dyDescent="0.25">
      <c r="A1" s="195" t="s">
        <v>226</v>
      </c>
      <c r="B1" s="196"/>
      <c r="C1" s="196"/>
      <c r="D1" s="196"/>
      <c r="E1" s="196"/>
      <c r="F1" s="196"/>
      <c r="G1" s="197"/>
    </row>
    <row r="2" spans="1:7" x14ac:dyDescent="0.25">
      <c r="A2" s="60" t="str">
        <f>'Formato 1'!A2</f>
        <v>Municipio de Uriangato Gto.</v>
      </c>
      <c r="B2" s="61"/>
      <c r="C2" s="61"/>
      <c r="D2" s="61"/>
      <c r="E2" s="61"/>
      <c r="F2" s="61"/>
      <c r="G2" s="62"/>
    </row>
    <row r="3" spans="1:7" x14ac:dyDescent="0.25">
      <c r="A3" s="63" t="s">
        <v>227</v>
      </c>
      <c r="B3" s="64"/>
      <c r="C3" s="64"/>
      <c r="D3" s="64"/>
      <c r="E3" s="64"/>
      <c r="F3" s="64"/>
      <c r="G3" s="65"/>
    </row>
    <row r="4" spans="1:7" x14ac:dyDescent="0.25">
      <c r="A4" s="63" t="str">
        <f>'Formato 3'!A4</f>
        <v>Del 1 de enero al 30 de junio de 2026</v>
      </c>
      <c r="B4" s="64"/>
      <c r="C4" s="64"/>
      <c r="D4" s="64"/>
      <c r="E4" s="64"/>
      <c r="F4" s="64"/>
      <c r="G4" s="65"/>
    </row>
    <row r="5" spans="1:7" x14ac:dyDescent="0.25">
      <c r="A5" s="66" t="s">
        <v>2</v>
      </c>
      <c r="B5" s="67"/>
      <c r="C5" s="67"/>
      <c r="D5" s="67"/>
      <c r="E5" s="67"/>
      <c r="F5" s="67"/>
      <c r="G5" s="68"/>
    </row>
    <row r="6" spans="1:7" x14ac:dyDescent="0.25">
      <c r="A6" s="208" t="s">
        <v>5</v>
      </c>
      <c r="B6" s="210" t="s">
        <v>228</v>
      </c>
      <c r="C6" s="210"/>
      <c r="D6" s="210"/>
      <c r="E6" s="210"/>
      <c r="F6" s="210"/>
      <c r="G6" s="210" t="s">
        <v>229</v>
      </c>
    </row>
    <row r="7" spans="1:7" ht="30" x14ac:dyDescent="0.25">
      <c r="A7" s="209"/>
      <c r="B7" s="18" t="s">
        <v>230</v>
      </c>
      <c r="C7" s="7" t="s">
        <v>231</v>
      </c>
      <c r="D7" s="18" t="s">
        <v>232</v>
      </c>
      <c r="E7" s="18" t="s">
        <v>190</v>
      </c>
      <c r="F7" s="18" t="s">
        <v>233</v>
      </c>
      <c r="G7" s="210"/>
    </row>
    <row r="8" spans="1:7" x14ac:dyDescent="0.25">
      <c r="A8" s="19" t="s">
        <v>234</v>
      </c>
      <c r="B8" s="47"/>
      <c r="C8" s="47"/>
      <c r="D8" s="47"/>
      <c r="E8" s="47"/>
      <c r="F8" s="47"/>
      <c r="G8" s="47"/>
    </row>
    <row r="9" spans="1:7" x14ac:dyDescent="0.25">
      <c r="A9" s="37" t="s">
        <v>235</v>
      </c>
      <c r="B9" s="111">
        <v>29468919.289999999</v>
      </c>
      <c r="C9" s="111">
        <v>1165000</v>
      </c>
      <c r="D9" s="153">
        <f>B9+C9</f>
        <v>30633919.289999999</v>
      </c>
      <c r="E9" s="111">
        <v>27880847.449999999</v>
      </c>
      <c r="F9" s="111">
        <v>27880847.41</v>
      </c>
      <c r="G9" s="153">
        <f>F9-B9</f>
        <v>-1588071.879999999</v>
      </c>
    </row>
    <row r="10" spans="1:7" x14ac:dyDescent="0.25">
      <c r="A10" s="37" t="s">
        <v>236</v>
      </c>
      <c r="B10" s="111">
        <v>0</v>
      </c>
      <c r="C10" s="111">
        <v>0</v>
      </c>
      <c r="D10" s="153">
        <f t="shared" ref="D10:D15" si="0">B10+C10</f>
        <v>0</v>
      </c>
      <c r="E10" s="111">
        <v>0</v>
      </c>
      <c r="F10" s="111">
        <v>0</v>
      </c>
      <c r="G10" s="153">
        <f t="shared" ref="G10:G39" si="1">F10-B10</f>
        <v>0</v>
      </c>
    </row>
    <row r="11" spans="1:7" x14ac:dyDescent="0.25">
      <c r="A11" s="37" t="s">
        <v>237</v>
      </c>
      <c r="B11" s="111">
        <v>738965.69</v>
      </c>
      <c r="C11" s="111">
        <v>0</v>
      </c>
      <c r="D11" s="153">
        <f t="shared" si="0"/>
        <v>738965.69</v>
      </c>
      <c r="E11" s="111">
        <v>471988.5</v>
      </c>
      <c r="F11" s="111">
        <v>471988.51</v>
      </c>
      <c r="G11" s="153">
        <f t="shared" si="1"/>
        <v>-266977.17999999993</v>
      </c>
    </row>
    <row r="12" spans="1:7" x14ac:dyDescent="0.25">
      <c r="A12" s="37" t="s">
        <v>238</v>
      </c>
      <c r="B12" s="111">
        <v>23241470.620000001</v>
      </c>
      <c r="C12" s="111">
        <v>875000</v>
      </c>
      <c r="D12" s="153">
        <f t="shared" si="0"/>
        <v>24116470.620000001</v>
      </c>
      <c r="E12" s="111">
        <v>12932923.130000001</v>
      </c>
      <c r="F12" s="111">
        <v>12894186.130000001</v>
      </c>
      <c r="G12" s="153">
        <f t="shared" si="1"/>
        <v>-10347284.49</v>
      </c>
    </row>
    <row r="13" spans="1:7" x14ac:dyDescent="0.25">
      <c r="A13" s="37" t="s">
        <v>239</v>
      </c>
      <c r="B13" s="111">
        <v>3010541.47</v>
      </c>
      <c r="C13" s="111">
        <v>10000</v>
      </c>
      <c r="D13" s="153">
        <f t="shared" si="0"/>
        <v>3020541.47</v>
      </c>
      <c r="E13" s="111">
        <v>1632413</v>
      </c>
      <c r="F13" s="111">
        <v>1632413.01</v>
      </c>
      <c r="G13" s="153">
        <f t="shared" si="1"/>
        <v>-1378128.4600000002</v>
      </c>
    </row>
    <row r="14" spans="1:7" x14ac:dyDescent="0.25">
      <c r="A14" s="37" t="s">
        <v>240</v>
      </c>
      <c r="B14" s="111">
        <v>1852246.45</v>
      </c>
      <c r="C14" s="111">
        <v>405000</v>
      </c>
      <c r="D14" s="153">
        <f t="shared" si="0"/>
        <v>2257246.4500000002</v>
      </c>
      <c r="E14" s="111">
        <v>1536489.6</v>
      </c>
      <c r="F14" s="111">
        <v>1536489.58</v>
      </c>
      <c r="G14" s="153">
        <f t="shared" si="1"/>
        <v>-315756.86999999988</v>
      </c>
    </row>
    <row r="15" spans="1:7" x14ac:dyDescent="0.25">
      <c r="A15" s="37" t="s">
        <v>241</v>
      </c>
      <c r="B15" s="111">
        <v>0</v>
      </c>
      <c r="C15" s="111">
        <v>0</v>
      </c>
      <c r="D15" s="153">
        <f t="shared" si="0"/>
        <v>0</v>
      </c>
      <c r="E15" s="111">
        <v>0</v>
      </c>
      <c r="F15" s="111">
        <v>0</v>
      </c>
      <c r="G15" s="153">
        <f t="shared" si="1"/>
        <v>0</v>
      </c>
    </row>
    <row r="16" spans="1:7" x14ac:dyDescent="0.25">
      <c r="A16" s="48" t="s">
        <v>242</v>
      </c>
      <c r="B16" s="153">
        <f>SUM(B17:B27)</f>
        <v>154212310.91999999</v>
      </c>
      <c r="C16" s="153">
        <f t="shared" ref="C16:F16" si="2">SUM(C17:C27)</f>
        <v>14659903.079999998</v>
      </c>
      <c r="D16" s="153">
        <f t="shared" si="2"/>
        <v>168872214</v>
      </c>
      <c r="E16" s="153">
        <f t="shared" si="2"/>
        <v>89903265.379999995</v>
      </c>
      <c r="F16" s="153">
        <f t="shared" si="2"/>
        <v>89903265.379999995</v>
      </c>
      <c r="G16" s="153">
        <f t="shared" si="1"/>
        <v>-64309045.539999992</v>
      </c>
    </row>
    <row r="17" spans="1:7" x14ac:dyDescent="0.25">
      <c r="A17" s="42" t="s">
        <v>243</v>
      </c>
      <c r="B17" s="111">
        <v>88108638.879999995</v>
      </c>
      <c r="C17" s="111">
        <v>10420263.119999999</v>
      </c>
      <c r="D17" s="153">
        <f t="shared" ref="D17:D27" si="3">B17+C17</f>
        <v>98528902</v>
      </c>
      <c r="E17" s="111">
        <v>54238601.520000003</v>
      </c>
      <c r="F17" s="111">
        <v>54238601.520000003</v>
      </c>
      <c r="G17" s="153">
        <f t="shared" si="1"/>
        <v>-33870037.359999992</v>
      </c>
    </row>
    <row r="18" spans="1:7" x14ac:dyDescent="0.25">
      <c r="A18" s="42" t="s">
        <v>244</v>
      </c>
      <c r="B18" s="111">
        <v>40452159.329999998</v>
      </c>
      <c r="C18" s="111">
        <v>4126597.67</v>
      </c>
      <c r="D18" s="153">
        <f t="shared" si="3"/>
        <v>44578757</v>
      </c>
      <c r="E18" s="111">
        <v>23049507.32</v>
      </c>
      <c r="F18" s="111">
        <v>23049507.32</v>
      </c>
      <c r="G18" s="153">
        <f t="shared" si="1"/>
        <v>-17402652.009999998</v>
      </c>
    </row>
    <row r="19" spans="1:7" x14ac:dyDescent="0.25">
      <c r="A19" s="42" t="s">
        <v>245</v>
      </c>
      <c r="B19" s="111">
        <v>8058808.1200000001</v>
      </c>
      <c r="C19" s="111">
        <v>2283536.88</v>
      </c>
      <c r="D19" s="153">
        <f t="shared" si="3"/>
        <v>10342345</v>
      </c>
      <c r="E19" s="111">
        <v>5949870.1699999999</v>
      </c>
      <c r="F19" s="111">
        <v>5949870.1699999999</v>
      </c>
      <c r="G19" s="153">
        <f t="shared" si="1"/>
        <v>-2108937.9500000002</v>
      </c>
    </row>
    <row r="20" spans="1:7" x14ac:dyDescent="0.25">
      <c r="A20" s="42" t="s">
        <v>246</v>
      </c>
      <c r="B20" s="109">
        <v>0</v>
      </c>
      <c r="C20" s="109">
        <v>0</v>
      </c>
      <c r="D20" s="153">
        <f t="shared" si="3"/>
        <v>0</v>
      </c>
      <c r="E20" s="109">
        <v>0</v>
      </c>
      <c r="F20" s="109">
        <v>0</v>
      </c>
      <c r="G20" s="153">
        <f t="shared" si="1"/>
        <v>0</v>
      </c>
    </row>
    <row r="21" spans="1:7" x14ac:dyDescent="0.25">
      <c r="A21" s="42" t="s">
        <v>247</v>
      </c>
      <c r="B21" s="109">
        <v>0</v>
      </c>
      <c r="C21" s="109">
        <v>0</v>
      </c>
      <c r="D21" s="153">
        <f t="shared" si="3"/>
        <v>0</v>
      </c>
      <c r="E21" s="109">
        <v>0</v>
      </c>
      <c r="F21" s="109">
        <v>0</v>
      </c>
      <c r="G21" s="153">
        <f t="shared" si="1"/>
        <v>0</v>
      </c>
    </row>
    <row r="22" spans="1:7" x14ac:dyDescent="0.25">
      <c r="A22" s="42" t="s">
        <v>248</v>
      </c>
      <c r="B22" s="111">
        <v>4077809.82</v>
      </c>
      <c r="C22" s="111">
        <v>-47822.82</v>
      </c>
      <c r="D22" s="153">
        <f t="shared" si="3"/>
        <v>4029987</v>
      </c>
      <c r="E22" s="111">
        <v>1879230.27</v>
      </c>
      <c r="F22" s="111">
        <v>1879230.27</v>
      </c>
      <c r="G22" s="153">
        <f t="shared" si="1"/>
        <v>-2198579.5499999998</v>
      </c>
    </row>
    <row r="23" spans="1:7" x14ac:dyDescent="0.25">
      <c r="A23" s="42" t="s">
        <v>249</v>
      </c>
      <c r="B23" s="109">
        <v>0</v>
      </c>
      <c r="C23" s="109">
        <v>0</v>
      </c>
      <c r="D23" s="153">
        <f t="shared" si="3"/>
        <v>0</v>
      </c>
      <c r="E23" s="109">
        <v>0</v>
      </c>
      <c r="F23" s="109">
        <v>0</v>
      </c>
      <c r="G23" s="153">
        <f t="shared" si="1"/>
        <v>0</v>
      </c>
    </row>
    <row r="24" spans="1:7" x14ac:dyDescent="0.25">
      <c r="A24" s="42" t="s">
        <v>250</v>
      </c>
      <c r="B24" s="109">
        <v>0</v>
      </c>
      <c r="C24" s="109">
        <v>0</v>
      </c>
      <c r="D24" s="153">
        <f t="shared" si="3"/>
        <v>0</v>
      </c>
      <c r="E24" s="109">
        <v>0</v>
      </c>
      <c r="F24" s="109">
        <v>0</v>
      </c>
      <c r="G24" s="153">
        <f t="shared" si="1"/>
        <v>0</v>
      </c>
    </row>
    <row r="25" spans="1:7" x14ac:dyDescent="0.25">
      <c r="A25" s="42" t="s">
        <v>251</v>
      </c>
      <c r="B25" s="111">
        <v>1929729.81</v>
      </c>
      <c r="C25" s="111">
        <v>-246756.81</v>
      </c>
      <c r="D25" s="153">
        <f t="shared" si="3"/>
        <v>1682973</v>
      </c>
      <c r="E25" s="111">
        <v>959827.1</v>
      </c>
      <c r="F25" s="111">
        <v>959827.1</v>
      </c>
      <c r="G25" s="153">
        <f t="shared" si="1"/>
        <v>-969902.71000000008</v>
      </c>
    </row>
    <row r="26" spans="1:7" x14ac:dyDescent="0.25">
      <c r="A26" s="42" t="s">
        <v>252</v>
      </c>
      <c r="B26" s="111">
        <v>11585164.960000001</v>
      </c>
      <c r="C26" s="111">
        <v>-1875914.96</v>
      </c>
      <c r="D26" s="153">
        <f t="shared" si="3"/>
        <v>9709250</v>
      </c>
      <c r="E26" s="111">
        <v>3826229</v>
      </c>
      <c r="F26" s="111">
        <v>3826229</v>
      </c>
      <c r="G26" s="153">
        <f t="shared" si="1"/>
        <v>-7758935.9600000009</v>
      </c>
    </row>
    <row r="27" spans="1:7" x14ac:dyDescent="0.25">
      <c r="A27" s="42" t="s">
        <v>253</v>
      </c>
      <c r="B27" s="111">
        <v>0</v>
      </c>
      <c r="C27" s="111">
        <v>0</v>
      </c>
      <c r="D27" s="153">
        <f t="shared" si="3"/>
        <v>0</v>
      </c>
      <c r="E27" s="111">
        <v>0</v>
      </c>
      <c r="F27" s="111">
        <v>0</v>
      </c>
      <c r="G27" s="153">
        <f t="shared" si="1"/>
        <v>0</v>
      </c>
    </row>
    <row r="28" spans="1:7" x14ac:dyDescent="0.25">
      <c r="A28" s="37" t="s">
        <v>254</v>
      </c>
      <c r="B28" s="153">
        <f>SUM(B29:B33)</f>
        <v>2399954.71</v>
      </c>
      <c r="C28" s="153">
        <f t="shared" ref="C28:F28" si="4">SUM(C29:C33)</f>
        <v>363829.47</v>
      </c>
      <c r="D28" s="153">
        <f t="shared" si="4"/>
        <v>2763784.18</v>
      </c>
      <c r="E28" s="153">
        <f t="shared" si="4"/>
        <v>1274905.32</v>
      </c>
      <c r="F28" s="153">
        <f t="shared" si="4"/>
        <v>1274905.32</v>
      </c>
      <c r="G28" s="153">
        <f t="shared" si="1"/>
        <v>-1125049.3899999999</v>
      </c>
    </row>
    <row r="29" spans="1:7" x14ac:dyDescent="0.25">
      <c r="A29" s="42" t="s">
        <v>255</v>
      </c>
      <c r="B29" s="111">
        <v>4507.04</v>
      </c>
      <c r="C29" s="111">
        <v>10000</v>
      </c>
      <c r="D29" s="153">
        <f t="shared" ref="D29:D33" si="5">B29+C29</f>
        <v>14507.04</v>
      </c>
      <c r="E29" s="111">
        <v>6026.87</v>
      </c>
      <c r="F29" s="111">
        <v>6026.87</v>
      </c>
      <c r="G29" s="153">
        <f t="shared" si="1"/>
        <v>1519.83</v>
      </c>
    </row>
    <row r="30" spans="1:7" x14ac:dyDescent="0.25">
      <c r="A30" s="42" t="s">
        <v>256</v>
      </c>
      <c r="B30" s="111">
        <v>227558.44</v>
      </c>
      <c r="C30" s="111">
        <v>38399.56</v>
      </c>
      <c r="D30" s="153">
        <f t="shared" si="5"/>
        <v>265958</v>
      </c>
      <c r="E30" s="111">
        <v>132978.78</v>
      </c>
      <c r="F30" s="111">
        <v>132978.78</v>
      </c>
      <c r="G30" s="153">
        <f t="shared" si="1"/>
        <v>-94579.66</v>
      </c>
    </row>
    <row r="31" spans="1:7" x14ac:dyDescent="0.25">
      <c r="A31" s="42" t="s">
        <v>257</v>
      </c>
      <c r="B31" s="111">
        <v>1578972.22</v>
      </c>
      <c r="C31" s="111">
        <v>-206670.22</v>
      </c>
      <c r="D31" s="153">
        <f t="shared" si="5"/>
        <v>1372302</v>
      </c>
      <c r="E31" s="111">
        <v>600592.9</v>
      </c>
      <c r="F31" s="111">
        <v>600592.9</v>
      </c>
      <c r="G31" s="153">
        <f t="shared" si="1"/>
        <v>-978379.32</v>
      </c>
    </row>
    <row r="32" spans="1:7" x14ac:dyDescent="0.25">
      <c r="A32" s="42" t="s">
        <v>258</v>
      </c>
      <c r="B32" s="109">
        <v>0</v>
      </c>
      <c r="C32" s="109">
        <v>0</v>
      </c>
      <c r="D32" s="153">
        <f t="shared" si="5"/>
        <v>0</v>
      </c>
      <c r="E32" s="109">
        <v>0</v>
      </c>
      <c r="F32" s="109">
        <v>0</v>
      </c>
      <c r="G32" s="153">
        <f t="shared" si="1"/>
        <v>0</v>
      </c>
    </row>
    <row r="33" spans="1:7" ht="14.45" customHeight="1" x14ac:dyDescent="0.25">
      <c r="A33" s="42" t="s">
        <v>259</v>
      </c>
      <c r="B33" s="111">
        <v>588917.01</v>
      </c>
      <c r="C33" s="111">
        <v>522100.13</v>
      </c>
      <c r="D33" s="153">
        <f t="shared" si="5"/>
        <v>1111017.1400000001</v>
      </c>
      <c r="E33" s="111">
        <v>535306.77</v>
      </c>
      <c r="F33" s="111">
        <v>535306.77</v>
      </c>
      <c r="G33" s="153">
        <f t="shared" si="1"/>
        <v>-53610.239999999991</v>
      </c>
    </row>
    <row r="34" spans="1:7" ht="14.45" customHeight="1" x14ac:dyDescent="0.25">
      <c r="A34" s="37" t="s">
        <v>260</v>
      </c>
      <c r="B34" s="111">
        <v>358840.03</v>
      </c>
      <c r="C34" s="111">
        <v>7180678.5999999996</v>
      </c>
      <c r="D34" s="153">
        <f>B34+C34</f>
        <v>7539518.6299999999</v>
      </c>
      <c r="E34" s="111">
        <v>4738857.67</v>
      </c>
      <c r="F34" s="111">
        <v>4738857.67</v>
      </c>
      <c r="G34" s="153">
        <f t="shared" si="1"/>
        <v>4380017.6399999997</v>
      </c>
    </row>
    <row r="35" spans="1:7" ht="14.45" customHeight="1" x14ac:dyDescent="0.25">
      <c r="A35" s="37" t="s">
        <v>261</v>
      </c>
      <c r="B35" s="109">
        <v>0</v>
      </c>
      <c r="C35" s="109">
        <v>0</v>
      </c>
      <c r="D35" s="153">
        <f>B35+C35</f>
        <v>0</v>
      </c>
      <c r="E35" s="109">
        <v>0</v>
      </c>
      <c r="F35" s="109">
        <v>0</v>
      </c>
      <c r="G35" s="153">
        <f t="shared" si="1"/>
        <v>0</v>
      </c>
    </row>
    <row r="36" spans="1:7" ht="14.45" customHeight="1" x14ac:dyDescent="0.25">
      <c r="A36" s="42" t="s">
        <v>262</v>
      </c>
      <c r="B36" s="111">
        <v>0</v>
      </c>
      <c r="C36" s="111">
        <v>0</v>
      </c>
      <c r="D36" s="153">
        <f>B36+C36</f>
        <v>0</v>
      </c>
      <c r="E36" s="111">
        <v>0</v>
      </c>
      <c r="F36" s="111">
        <v>0</v>
      </c>
      <c r="G36" s="153">
        <f t="shared" si="1"/>
        <v>0</v>
      </c>
    </row>
    <row r="37" spans="1:7" ht="14.45" customHeight="1" x14ac:dyDescent="0.25">
      <c r="A37" s="37" t="s">
        <v>263</v>
      </c>
      <c r="B37" s="109">
        <v>0</v>
      </c>
      <c r="C37" s="109">
        <v>0</v>
      </c>
      <c r="D37" s="153">
        <f t="shared" ref="D37" si="6">D38+D39</f>
        <v>0</v>
      </c>
      <c r="E37" s="109">
        <v>0</v>
      </c>
      <c r="F37" s="109">
        <v>0</v>
      </c>
      <c r="G37" s="153">
        <f t="shared" si="1"/>
        <v>0</v>
      </c>
    </row>
    <row r="38" spans="1:7" x14ac:dyDescent="0.25">
      <c r="A38" s="42" t="s">
        <v>264</v>
      </c>
      <c r="B38" s="109">
        <v>0</v>
      </c>
      <c r="C38" s="109">
        <v>0</v>
      </c>
      <c r="D38" s="153">
        <f>B38+C38</f>
        <v>0</v>
      </c>
      <c r="E38" s="109">
        <v>0</v>
      </c>
      <c r="F38" s="109">
        <v>0</v>
      </c>
      <c r="G38" s="153">
        <f t="shared" si="1"/>
        <v>0</v>
      </c>
    </row>
    <row r="39" spans="1:7" x14ac:dyDescent="0.25">
      <c r="A39" s="42" t="s">
        <v>265</v>
      </c>
      <c r="B39" s="109">
        <v>0</v>
      </c>
      <c r="C39" s="109">
        <v>0</v>
      </c>
      <c r="D39" s="153">
        <f>B39+C39</f>
        <v>0</v>
      </c>
      <c r="E39" s="109">
        <v>0</v>
      </c>
      <c r="F39" s="109">
        <v>0</v>
      </c>
      <c r="G39" s="153">
        <f t="shared" si="1"/>
        <v>0</v>
      </c>
    </row>
    <row r="40" spans="1:7" x14ac:dyDescent="0.25">
      <c r="A40" s="26"/>
      <c r="B40" s="109"/>
      <c r="C40" s="109"/>
      <c r="D40" s="153"/>
      <c r="E40" s="109"/>
      <c r="F40" s="109"/>
      <c r="G40" s="153"/>
    </row>
    <row r="41" spans="1:7" x14ac:dyDescent="0.25">
      <c r="A41" s="3" t="s">
        <v>266</v>
      </c>
      <c r="B41" s="148">
        <f>B9+B10+B11+B12+B13+B14+B15+B16+B28++B34+B35+B37</f>
        <v>215283249.18000001</v>
      </c>
      <c r="C41" s="148">
        <f>C9+C10+C11+C12+C13+C14+C15+C16+C28++C34+C35+C37</f>
        <v>24659411.149999999</v>
      </c>
      <c r="D41" s="148">
        <f t="shared" ref="D41:G41" si="7">D9+D10+D11+D12+D13+D14+D15+D16+D28++D34+D35+D37</f>
        <v>239942660.33000001</v>
      </c>
      <c r="E41" s="148">
        <f t="shared" si="7"/>
        <v>140371690.04999998</v>
      </c>
      <c r="F41" s="148">
        <f t="shared" si="7"/>
        <v>140332953.00999996</v>
      </c>
      <c r="G41" s="148">
        <f t="shared" si="7"/>
        <v>-74950296.169999987</v>
      </c>
    </row>
    <row r="42" spans="1:7" x14ac:dyDescent="0.25">
      <c r="A42" s="3" t="s">
        <v>267</v>
      </c>
      <c r="B42" s="154"/>
      <c r="C42" s="154"/>
      <c r="D42" s="154"/>
      <c r="E42" s="154"/>
      <c r="F42" s="154"/>
      <c r="G42" s="148">
        <f>IF((F41-B41)&lt;0,0,(F41-B41))</f>
        <v>0</v>
      </c>
    </row>
    <row r="43" spans="1:7" x14ac:dyDescent="0.25">
      <c r="A43" s="26"/>
      <c r="B43" s="150"/>
      <c r="C43" s="150"/>
      <c r="D43" s="150"/>
      <c r="E43" s="150"/>
      <c r="F43" s="150"/>
      <c r="G43" s="150"/>
    </row>
    <row r="44" spans="1:7" x14ac:dyDescent="0.25">
      <c r="A44" s="3" t="s">
        <v>268</v>
      </c>
      <c r="B44" s="150"/>
      <c r="C44" s="150"/>
      <c r="D44" s="150"/>
      <c r="E44" s="150"/>
      <c r="F44" s="150"/>
      <c r="G44" s="150"/>
    </row>
    <row r="45" spans="1:7" x14ac:dyDescent="0.25">
      <c r="A45" s="37" t="s">
        <v>269</v>
      </c>
      <c r="B45" s="153">
        <f>SUM(B46:B53)</f>
        <v>83374429.209999993</v>
      </c>
      <c r="C45" s="153">
        <f>SUM(C46:C53)</f>
        <v>5243319</v>
      </c>
      <c r="D45" s="153">
        <f>SUM(D46:D53)</f>
        <v>88617748.209999993</v>
      </c>
      <c r="E45" s="153">
        <f>SUM(E46:E53)</f>
        <v>46402983.619999997</v>
      </c>
      <c r="F45" s="153">
        <f>SUM(F46:F53)</f>
        <v>46402983.619999997</v>
      </c>
      <c r="G45" s="153">
        <f>F45-B45</f>
        <v>-36971445.589999996</v>
      </c>
    </row>
    <row r="46" spans="1:7" x14ac:dyDescent="0.25">
      <c r="A46" s="44" t="s">
        <v>270</v>
      </c>
      <c r="B46" s="109">
        <v>0</v>
      </c>
      <c r="C46" s="109">
        <v>0</v>
      </c>
      <c r="D46" s="153">
        <f>B46+C46</f>
        <v>0</v>
      </c>
      <c r="E46" s="109">
        <v>0</v>
      </c>
      <c r="F46" s="109">
        <v>0</v>
      </c>
      <c r="G46" s="153">
        <f>F46-B46</f>
        <v>0</v>
      </c>
    </row>
    <row r="47" spans="1:7" x14ac:dyDescent="0.25">
      <c r="A47" s="44" t="s">
        <v>271</v>
      </c>
      <c r="B47" s="109">
        <v>0</v>
      </c>
      <c r="C47" s="109">
        <v>0</v>
      </c>
      <c r="D47" s="153">
        <f t="shared" ref="D47:D53" si="8">B47+C47</f>
        <v>0</v>
      </c>
      <c r="E47" s="109">
        <v>0</v>
      </c>
      <c r="F47" s="109">
        <v>0</v>
      </c>
      <c r="G47" s="153">
        <f t="shared" ref="G47:G48" si="9">F47-B47</f>
        <v>0</v>
      </c>
    </row>
    <row r="48" spans="1:7" x14ac:dyDescent="0.25">
      <c r="A48" s="44" t="s">
        <v>272</v>
      </c>
      <c r="B48" s="111">
        <v>23091533.059999999</v>
      </c>
      <c r="C48" s="111">
        <v>-80611</v>
      </c>
      <c r="D48" s="153">
        <f t="shared" si="8"/>
        <v>23010922.059999999</v>
      </c>
      <c r="E48" s="111">
        <v>13621456.029999999</v>
      </c>
      <c r="F48" s="111">
        <v>13621456.029999999</v>
      </c>
      <c r="G48" s="153">
        <f t="shared" si="9"/>
        <v>-9470077.0299999993</v>
      </c>
    </row>
    <row r="49" spans="1:7" ht="30" x14ac:dyDescent="0.25">
      <c r="A49" s="44" t="s">
        <v>273</v>
      </c>
      <c r="B49" s="111">
        <v>60282896.149999999</v>
      </c>
      <c r="C49" s="111">
        <v>5323930</v>
      </c>
      <c r="D49" s="153">
        <f t="shared" si="8"/>
        <v>65606826.149999999</v>
      </c>
      <c r="E49" s="111">
        <v>32781527.59</v>
      </c>
      <c r="F49" s="111">
        <v>32781527.59</v>
      </c>
      <c r="G49" s="153">
        <f>F49-B49</f>
        <v>-27501368.559999999</v>
      </c>
    </row>
    <row r="50" spans="1:7" x14ac:dyDescent="0.25">
      <c r="A50" s="44" t="s">
        <v>274</v>
      </c>
      <c r="B50" s="109">
        <v>0</v>
      </c>
      <c r="C50" s="109">
        <v>0</v>
      </c>
      <c r="D50" s="153">
        <f t="shared" si="8"/>
        <v>0</v>
      </c>
      <c r="E50" s="109">
        <v>0</v>
      </c>
      <c r="F50" s="109">
        <v>0</v>
      </c>
      <c r="G50" s="153">
        <f t="shared" ref="G50:G63" si="10">F50-B50</f>
        <v>0</v>
      </c>
    </row>
    <row r="51" spans="1:7" x14ac:dyDescent="0.25">
      <c r="A51" s="44" t="s">
        <v>275</v>
      </c>
      <c r="B51" s="109">
        <v>0</v>
      </c>
      <c r="C51" s="109">
        <v>0</v>
      </c>
      <c r="D51" s="153">
        <f t="shared" si="8"/>
        <v>0</v>
      </c>
      <c r="E51" s="109">
        <v>0</v>
      </c>
      <c r="F51" s="109">
        <v>0</v>
      </c>
      <c r="G51" s="153">
        <f t="shared" si="10"/>
        <v>0</v>
      </c>
    </row>
    <row r="52" spans="1:7" ht="30" x14ac:dyDescent="0.25">
      <c r="A52" s="45" t="s">
        <v>276</v>
      </c>
      <c r="B52" s="109">
        <v>0</v>
      </c>
      <c r="C52" s="109">
        <v>0</v>
      </c>
      <c r="D52" s="153">
        <f t="shared" si="8"/>
        <v>0</v>
      </c>
      <c r="E52" s="109">
        <v>0</v>
      </c>
      <c r="F52" s="109">
        <v>0</v>
      </c>
      <c r="G52" s="153">
        <f t="shared" si="10"/>
        <v>0</v>
      </c>
    </row>
    <row r="53" spans="1:7" x14ac:dyDescent="0.25">
      <c r="A53" s="42" t="s">
        <v>277</v>
      </c>
      <c r="B53" s="111">
        <v>0</v>
      </c>
      <c r="C53" s="111">
        <v>0</v>
      </c>
      <c r="D53" s="153">
        <f t="shared" si="8"/>
        <v>0</v>
      </c>
      <c r="E53" s="111">
        <v>0</v>
      </c>
      <c r="F53" s="111">
        <v>0</v>
      </c>
      <c r="G53" s="153">
        <f t="shared" si="10"/>
        <v>0</v>
      </c>
    </row>
    <row r="54" spans="1:7" x14ac:dyDescent="0.25">
      <c r="A54" s="37" t="s">
        <v>278</v>
      </c>
      <c r="B54" s="109">
        <v>0</v>
      </c>
      <c r="C54" s="109">
        <v>0</v>
      </c>
      <c r="D54" s="153">
        <f t="shared" ref="D54" si="11">SUM(D55:D58)</f>
        <v>0</v>
      </c>
      <c r="E54" s="109">
        <v>0</v>
      </c>
      <c r="F54" s="109">
        <v>0</v>
      </c>
      <c r="G54" s="153">
        <f t="shared" si="10"/>
        <v>0</v>
      </c>
    </row>
    <row r="55" spans="1:7" x14ac:dyDescent="0.25">
      <c r="A55" s="45" t="s">
        <v>279</v>
      </c>
      <c r="B55" s="109">
        <v>0</v>
      </c>
      <c r="C55" s="109">
        <v>0</v>
      </c>
      <c r="D55" s="153">
        <f t="shared" ref="D55:D58" si="12">B55+C55</f>
        <v>0</v>
      </c>
      <c r="E55" s="109">
        <v>0</v>
      </c>
      <c r="F55" s="109">
        <v>0</v>
      </c>
      <c r="G55" s="153">
        <f t="shared" si="10"/>
        <v>0</v>
      </c>
    </row>
    <row r="56" spans="1:7" x14ac:dyDescent="0.25">
      <c r="A56" s="44" t="s">
        <v>280</v>
      </c>
      <c r="B56" s="109">
        <v>0</v>
      </c>
      <c r="C56" s="109">
        <v>0</v>
      </c>
      <c r="D56" s="153">
        <f t="shared" si="12"/>
        <v>0</v>
      </c>
      <c r="E56" s="109">
        <v>0</v>
      </c>
      <c r="F56" s="109">
        <v>0</v>
      </c>
      <c r="G56" s="153">
        <f t="shared" si="10"/>
        <v>0</v>
      </c>
    </row>
    <row r="57" spans="1:7" x14ac:dyDescent="0.25">
      <c r="A57" s="44" t="s">
        <v>281</v>
      </c>
      <c r="B57" s="109">
        <v>0</v>
      </c>
      <c r="C57" s="109">
        <v>0</v>
      </c>
      <c r="D57" s="153">
        <f t="shared" si="12"/>
        <v>0</v>
      </c>
      <c r="E57" s="109">
        <v>0</v>
      </c>
      <c r="F57" s="109">
        <v>0</v>
      </c>
      <c r="G57" s="153">
        <f t="shared" si="10"/>
        <v>0</v>
      </c>
    </row>
    <row r="58" spans="1:7" x14ac:dyDescent="0.25">
      <c r="A58" s="45" t="s">
        <v>282</v>
      </c>
      <c r="B58" s="111">
        <v>0</v>
      </c>
      <c r="C58" s="111">
        <v>0</v>
      </c>
      <c r="D58" s="153">
        <f t="shared" si="12"/>
        <v>0</v>
      </c>
      <c r="E58" s="111">
        <v>0</v>
      </c>
      <c r="F58" s="111">
        <v>0</v>
      </c>
      <c r="G58" s="153">
        <f t="shared" si="10"/>
        <v>0</v>
      </c>
    </row>
    <row r="59" spans="1:7" x14ac:dyDescent="0.25">
      <c r="A59" s="37" t="s">
        <v>283</v>
      </c>
      <c r="B59" s="109">
        <v>0</v>
      </c>
      <c r="C59" s="109">
        <v>0</v>
      </c>
      <c r="D59" s="153">
        <f t="shared" ref="D59" si="13">D60+D61</f>
        <v>0</v>
      </c>
      <c r="E59" s="109">
        <v>0</v>
      </c>
      <c r="F59" s="109">
        <v>0</v>
      </c>
      <c r="G59" s="153">
        <f t="shared" si="10"/>
        <v>0</v>
      </c>
    </row>
    <row r="60" spans="1:7" x14ac:dyDescent="0.25">
      <c r="A60" s="44" t="s">
        <v>284</v>
      </c>
      <c r="B60" s="111">
        <v>0</v>
      </c>
      <c r="C60" s="111">
        <v>0</v>
      </c>
      <c r="D60" s="153">
        <f t="shared" ref="D60:D63" si="14">B60+C60</f>
        <v>0</v>
      </c>
      <c r="E60" s="111">
        <v>0</v>
      </c>
      <c r="F60" s="111">
        <v>0</v>
      </c>
      <c r="G60" s="153">
        <f t="shared" si="10"/>
        <v>0</v>
      </c>
    </row>
    <row r="61" spans="1:7" x14ac:dyDescent="0.25">
      <c r="A61" s="44" t="s">
        <v>285</v>
      </c>
      <c r="B61" s="111">
        <v>0</v>
      </c>
      <c r="C61" s="111">
        <v>0</v>
      </c>
      <c r="D61" s="153">
        <f t="shared" si="14"/>
        <v>0</v>
      </c>
      <c r="E61" s="111">
        <v>0</v>
      </c>
      <c r="F61" s="111">
        <v>0</v>
      </c>
      <c r="G61" s="153">
        <f t="shared" si="10"/>
        <v>0</v>
      </c>
    </row>
    <row r="62" spans="1:7" x14ac:dyDescent="0.25">
      <c r="A62" s="37" t="s">
        <v>286</v>
      </c>
      <c r="B62" s="111">
        <v>0</v>
      </c>
      <c r="C62" s="111">
        <v>5943590.8799999999</v>
      </c>
      <c r="D62" s="153">
        <f t="shared" si="14"/>
        <v>5943590.8799999999</v>
      </c>
      <c r="E62" s="111">
        <v>0</v>
      </c>
      <c r="F62" s="111">
        <v>0</v>
      </c>
      <c r="G62" s="153">
        <f t="shared" si="10"/>
        <v>0</v>
      </c>
    </row>
    <row r="63" spans="1:7" x14ac:dyDescent="0.25">
      <c r="A63" s="37" t="s">
        <v>287</v>
      </c>
      <c r="B63" s="111">
        <v>0</v>
      </c>
      <c r="C63" s="111">
        <v>0</v>
      </c>
      <c r="D63" s="153">
        <f t="shared" si="14"/>
        <v>0</v>
      </c>
      <c r="E63" s="111">
        <v>0</v>
      </c>
      <c r="F63" s="111">
        <v>0</v>
      </c>
      <c r="G63" s="153">
        <f t="shared" si="10"/>
        <v>0</v>
      </c>
    </row>
    <row r="64" spans="1:7" x14ac:dyDescent="0.25">
      <c r="A64" s="26"/>
      <c r="B64" s="150"/>
      <c r="C64" s="150"/>
      <c r="D64" s="150"/>
      <c r="E64" s="150"/>
      <c r="F64" s="150"/>
      <c r="G64" s="150"/>
    </row>
    <row r="65" spans="1:7" x14ac:dyDescent="0.25">
      <c r="A65" s="3" t="s">
        <v>288</v>
      </c>
      <c r="B65" s="148">
        <f>B45+B54+B59+B62+B63</f>
        <v>83374429.209999993</v>
      </c>
      <c r="C65" s="148">
        <f>C45+C54+C59+C62+C63</f>
        <v>11186909.879999999</v>
      </c>
      <c r="D65" s="148">
        <f t="shared" ref="D65:F65" si="15">D45+D54+D59+D62+D63</f>
        <v>94561339.089999989</v>
      </c>
      <c r="E65" s="148">
        <f t="shared" si="15"/>
        <v>46402983.619999997</v>
      </c>
      <c r="F65" s="148">
        <f t="shared" si="15"/>
        <v>46402983.619999997</v>
      </c>
      <c r="G65" s="148">
        <f>F65-B65</f>
        <v>-36971445.589999996</v>
      </c>
    </row>
    <row r="66" spans="1:7" x14ac:dyDescent="0.25">
      <c r="A66" s="26"/>
      <c r="B66" s="150"/>
      <c r="C66" s="150"/>
      <c r="D66" s="150"/>
      <c r="E66" s="150"/>
      <c r="F66" s="150"/>
      <c r="G66" s="150"/>
    </row>
    <row r="67" spans="1:7" x14ac:dyDescent="0.25">
      <c r="A67" s="3" t="s">
        <v>289</v>
      </c>
      <c r="B67" s="148">
        <f>B68</f>
        <v>0</v>
      </c>
      <c r="C67" s="148">
        <f t="shared" ref="C67:G67" si="16">C68</f>
        <v>0</v>
      </c>
      <c r="D67" s="148">
        <f t="shared" si="16"/>
        <v>0</v>
      </c>
      <c r="E67" s="148">
        <f t="shared" si="16"/>
        <v>0</v>
      </c>
      <c r="F67" s="148">
        <f t="shared" si="16"/>
        <v>0</v>
      </c>
      <c r="G67" s="148">
        <f t="shared" si="16"/>
        <v>0</v>
      </c>
    </row>
    <row r="68" spans="1:7" x14ac:dyDescent="0.25">
      <c r="A68" s="37" t="s">
        <v>290</v>
      </c>
      <c r="B68" s="149">
        <v>0</v>
      </c>
      <c r="C68" s="149">
        <v>0</v>
      </c>
      <c r="D68" s="153">
        <f>B68+C68</f>
        <v>0</v>
      </c>
      <c r="E68" s="149">
        <v>0</v>
      </c>
      <c r="F68" s="149">
        <v>0</v>
      </c>
      <c r="G68" s="153">
        <f t="shared" ref="G68" si="17">F68-B68</f>
        <v>0</v>
      </c>
    </row>
    <row r="69" spans="1:7" x14ac:dyDescent="0.25">
      <c r="A69" s="26"/>
      <c r="B69" s="150"/>
      <c r="C69" s="150"/>
      <c r="D69" s="150"/>
      <c r="E69" s="150"/>
      <c r="F69" s="150"/>
      <c r="G69" s="150"/>
    </row>
    <row r="70" spans="1:7" x14ac:dyDescent="0.25">
      <c r="A70" s="3" t="s">
        <v>291</v>
      </c>
      <c r="B70" s="148">
        <f>B41+B65+B67</f>
        <v>298657678.38999999</v>
      </c>
      <c r="C70" s="148">
        <f t="shared" ref="C70:G70" si="18">C41+C65+C67</f>
        <v>35846321.030000001</v>
      </c>
      <c r="D70" s="148">
        <f t="shared" si="18"/>
        <v>334503999.42000002</v>
      </c>
      <c r="E70" s="148">
        <f t="shared" si="18"/>
        <v>186774673.66999999</v>
      </c>
      <c r="F70" s="148">
        <f>F41+F65+F67</f>
        <v>186735936.62999997</v>
      </c>
      <c r="G70" s="148">
        <f t="shared" si="18"/>
        <v>-111921741.75999999</v>
      </c>
    </row>
    <row r="71" spans="1:7" x14ac:dyDescent="0.25">
      <c r="A71" s="26"/>
      <c r="B71" s="150"/>
      <c r="C71" s="150"/>
      <c r="D71" s="150"/>
      <c r="E71" s="150"/>
      <c r="F71" s="150"/>
      <c r="G71" s="150"/>
    </row>
    <row r="72" spans="1:7" x14ac:dyDescent="0.25">
      <c r="A72" s="3" t="s">
        <v>292</v>
      </c>
      <c r="B72" s="150"/>
      <c r="C72" s="150"/>
      <c r="D72" s="150"/>
      <c r="E72" s="150"/>
      <c r="F72" s="150"/>
      <c r="G72" s="150"/>
    </row>
    <row r="73" spans="1:7" ht="30" x14ac:dyDescent="0.25">
      <c r="A73" s="40" t="s">
        <v>293</v>
      </c>
      <c r="B73" s="149">
        <v>0</v>
      </c>
      <c r="C73" s="149">
        <v>0</v>
      </c>
      <c r="D73" s="153">
        <f t="shared" ref="D73:D74" si="19">B73+C73</f>
        <v>0</v>
      </c>
      <c r="E73" s="149">
        <v>0</v>
      </c>
      <c r="F73" s="149">
        <v>0</v>
      </c>
      <c r="G73" s="153">
        <f t="shared" ref="G73:G74" si="20">F73-B73</f>
        <v>0</v>
      </c>
    </row>
    <row r="74" spans="1:7" ht="30" x14ac:dyDescent="0.25">
      <c r="A74" s="40" t="s">
        <v>294</v>
      </c>
      <c r="B74" s="149">
        <v>0</v>
      </c>
      <c r="C74" s="149">
        <v>0</v>
      </c>
      <c r="D74" s="153">
        <f t="shared" si="19"/>
        <v>0</v>
      </c>
      <c r="E74" s="149">
        <v>0</v>
      </c>
      <c r="F74" s="149">
        <v>0</v>
      </c>
      <c r="G74" s="153">
        <f t="shared" si="20"/>
        <v>0</v>
      </c>
    </row>
    <row r="75" spans="1:7" x14ac:dyDescent="0.25">
      <c r="A75" s="13" t="s">
        <v>295</v>
      </c>
      <c r="B75" s="148">
        <f>B73+B74</f>
        <v>0</v>
      </c>
      <c r="C75" s="148">
        <f t="shared" ref="C75:G75" si="21">C73+C74</f>
        <v>0</v>
      </c>
      <c r="D75" s="148">
        <f t="shared" si="21"/>
        <v>0</v>
      </c>
      <c r="E75" s="148">
        <f t="shared" si="21"/>
        <v>0</v>
      </c>
      <c r="F75" s="148">
        <f t="shared" si="21"/>
        <v>0</v>
      </c>
      <c r="G75" s="148">
        <f t="shared" si="21"/>
        <v>0</v>
      </c>
    </row>
    <row r="76" spans="1:7" x14ac:dyDescent="0.25">
      <c r="A76" s="35"/>
      <c r="B76" s="46"/>
      <c r="C76" s="46"/>
      <c r="D76" s="46"/>
      <c r="E76" s="46"/>
      <c r="F76" s="46"/>
      <c r="G76" s="46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C15 E9:F15 B17:C27 E17:F27 B29:C40 E29:F40 B46:C63 E46:F63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7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160"/>
  <sheetViews>
    <sheetView showGridLines="0" tabSelected="1" zoomScale="75" zoomScaleNormal="75" workbookViewId="0">
      <selection activeCell="A7" sqref="A7:A8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33.6" customHeight="1" x14ac:dyDescent="0.25">
      <c r="A1" s="213" t="s">
        <v>296</v>
      </c>
      <c r="B1" s="196"/>
      <c r="C1" s="196"/>
      <c r="D1" s="196"/>
      <c r="E1" s="196"/>
      <c r="F1" s="196"/>
      <c r="G1" s="197"/>
    </row>
    <row r="2" spans="1:7" x14ac:dyDescent="0.25">
      <c r="A2" s="198" t="str">
        <f>'Formato 1'!A2</f>
        <v>Municipio de Uriangato Gto.</v>
      </c>
      <c r="B2" s="199"/>
      <c r="C2" s="199"/>
      <c r="D2" s="199"/>
      <c r="E2" s="199"/>
      <c r="F2" s="199"/>
      <c r="G2" s="200"/>
    </row>
    <row r="3" spans="1:7" x14ac:dyDescent="0.25">
      <c r="A3" s="201" t="s">
        <v>297</v>
      </c>
      <c r="B3" s="202"/>
      <c r="C3" s="202"/>
      <c r="D3" s="202"/>
      <c r="E3" s="202"/>
      <c r="F3" s="202"/>
      <c r="G3" s="203"/>
    </row>
    <row r="4" spans="1:7" x14ac:dyDescent="0.25">
      <c r="A4" s="201" t="s">
        <v>298</v>
      </c>
      <c r="B4" s="202"/>
      <c r="C4" s="202"/>
      <c r="D4" s="202"/>
      <c r="E4" s="202"/>
      <c r="F4" s="202"/>
      <c r="G4" s="203"/>
    </row>
    <row r="5" spans="1:7" x14ac:dyDescent="0.25">
      <c r="A5" s="201" t="str">
        <f>'Formato 3'!A4</f>
        <v>Del 1 de enero al 30 de junio de 2026</v>
      </c>
      <c r="B5" s="202"/>
      <c r="C5" s="202"/>
      <c r="D5" s="202"/>
      <c r="E5" s="202"/>
      <c r="F5" s="202"/>
      <c r="G5" s="203"/>
    </row>
    <row r="6" spans="1:7" x14ac:dyDescent="0.25">
      <c r="A6" s="204" t="s">
        <v>2</v>
      </c>
      <c r="B6" s="205"/>
      <c r="C6" s="205"/>
      <c r="D6" s="205"/>
      <c r="E6" s="205"/>
      <c r="F6" s="205"/>
      <c r="G6" s="206"/>
    </row>
    <row r="7" spans="1:7" x14ac:dyDescent="0.25">
      <c r="A7" s="211" t="s">
        <v>5</v>
      </c>
      <c r="B7" s="211" t="s">
        <v>299</v>
      </c>
      <c r="C7" s="211"/>
      <c r="D7" s="211"/>
      <c r="E7" s="211"/>
      <c r="F7" s="211"/>
      <c r="G7" s="212" t="s">
        <v>300</v>
      </c>
    </row>
    <row r="8" spans="1:7" ht="30" x14ac:dyDescent="0.25">
      <c r="A8" s="211"/>
      <c r="B8" s="7" t="s">
        <v>205</v>
      </c>
      <c r="C8" s="7" t="s">
        <v>301</v>
      </c>
      <c r="D8" s="7" t="s">
        <v>302</v>
      </c>
      <c r="E8" s="7" t="s">
        <v>190</v>
      </c>
      <c r="F8" s="7" t="s">
        <v>303</v>
      </c>
      <c r="G8" s="211"/>
    </row>
    <row r="9" spans="1:7" x14ac:dyDescent="0.25">
      <c r="A9" s="125" t="s">
        <v>304</v>
      </c>
      <c r="B9" s="130">
        <f>B10+B18+B189+B28+B38+B48+B58+B62+B71+B75</f>
        <v>215283249.17999998</v>
      </c>
      <c r="C9" s="130">
        <f t="shared" ref="C9:G9" si="0">C10+C18+C189+C28+C38+C48+C58+C62+C71+C75</f>
        <v>64069003.509999998</v>
      </c>
      <c r="D9" s="130">
        <f t="shared" si="0"/>
        <v>279352252.69</v>
      </c>
      <c r="E9" s="130">
        <f t="shared" si="0"/>
        <v>104634936.29000001</v>
      </c>
      <c r="F9" s="130">
        <f t="shared" si="0"/>
        <v>102301389.00999999</v>
      </c>
      <c r="G9" s="130">
        <f t="shared" si="0"/>
        <v>174717316.39999998</v>
      </c>
    </row>
    <row r="10" spans="1:7" x14ac:dyDescent="0.25">
      <c r="A10" s="126" t="s">
        <v>305</v>
      </c>
      <c r="B10" s="131">
        <f>SUM(B11:B17)</f>
        <v>92032947.479999989</v>
      </c>
      <c r="C10" s="131">
        <f t="shared" ref="C10:G10" si="1">SUM(C11:C17)</f>
        <v>90335.95</v>
      </c>
      <c r="D10" s="131">
        <f t="shared" si="1"/>
        <v>92123283.429999992</v>
      </c>
      <c r="E10" s="131">
        <f t="shared" si="1"/>
        <v>35937694.359999999</v>
      </c>
      <c r="F10" s="131">
        <f t="shared" si="1"/>
        <v>35937694.359999999</v>
      </c>
      <c r="G10" s="131">
        <f t="shared" si="1"/>
        <v>56185589.069999993</v>
      </c>
    </row>
    <row r="11" spans="1:7" x14ac:dyDescent="0.25">
      <c r="A11" s="127" t="s">
        <v>306</v>
      </c>
      <c r="B11" s="155">
        <v>46488009.649999999</v>
      </c>
      <c r="C11" s="155">
        <v>65608.31</v>
      </c>
      <c r="D11" s="156">
        <v>46553617.960000001</v>
      </c>
      <c r="E11" s="155">
        <v>21216304.52</v>
      </c>
      <c r="F11" s="155">
        <v>21216304.52</v>
      </c>
      <c r="G11" s="131">
        <f>D11-E11</f>
        <v>25337313.440000001</v>
      </c>
    </row>
    <row r="12" spans="1:7" x14ac:dyDescent="0.25">
      <c r="A12" s="127" t="s">
        <v>307</v>
      </c>
      <c r="B12" s="155">
        <v>1008400</v>
      </c>
      <c r="C12" s="155">
        <v>46400</v>
      </c>
      <c r="D12" s="156">
        <v>1054800</v>
      </c>
      <c r="E12" s="155">
        <v>404276.01</v>
      </c>
      <c r="F12" s="155">
        <v>404276.01</v>
      </c>
      <c r="G12" s="131">
        <f t="shared" ref="G12:G17" si="2">D12-E12</f>
        <v>650523.99</v>
      </c>
    </row>
    <row r="13" spans="1:7" x14ac:dyDescent="0.25">
      <c r="A13" s="127" t="s">
        <v>308</v>
      </c>
      <c r="B13" s="155">
        <v>11069577.51</v>
      </c>
      <c r="C13" s="155">
        <v>14574.6</v>
      </c>
      <c r="D13" s="156">
        <v>11084152.109999999</v>
      </c>
      <c r="E13" s="155">
        <v>534800.71</v>
      </c>
      <c r="F13" s="155">
        <v>534800.71</v>
      </c>
      <c r="G13" s="131">
        <f t="shared" si="2"/>
        <v>10549351.399999999</v>
      </c>
    </row>
    <row r="14" spans="1:7" x14ac:dyDescent="0.25">
      <c r="A14" s="127" t="s">
        <v>309</v>
      </c>
      <c r="B14" s="156">
        <v>0</v>
      </c>
      <c r="C14" s="156">
        <v>0</v>
      </c>
      <c r="D14" s="156">
        <v>0</v>
      </c>
      <c r="E14" s="156">
        <v>0</v>
      </c>
      <c r="F14" s="156">
        <v>0</v>
      </c>
      <c r="G14" s="131">
        <f t="shared" si="2"/>
        <v>0</v>
      </c>
    </row>
    <row r="15" spans="1:7" x14ac:dyDescent="0.25">
      <c r="A15" s="127" t="s">
        <v>310</v>
      </c>
      <c r="B15" s="155">
        <v>31866960.32</v>
      </c>
      <c r="C15" s="155">
        <v>57321.24</v>
      </c>
      <c r="D15" s="156">
        <v>31924281.559999999</v>
      </c>
      <c r="E15" s="155">
        <v>13782313.119999999</v>
      </c>
      <c r="F15" s="155">
        <v>13782313.119999999</v>
      </c>
      <c r="G15" s="131">
        <f t="shared" si="2"/>
        <v>18141968.439999998</v>
      </c>
    </row>
    <row r="16" spans="1:7" x14ac:dyDescent="0.25">
      <c r="A16" s="127" t="s">
        <v>311</v>
      </c>
      <c r="B16" s="155">
        <v>1600000</v>
      </c>
      <c r="C16" s="155">
        <v>-93568.2</v>
      </c>
      <c r="D16" s="156">
        <v>1506431.8</v>
      </c>
      <c r="E16" s="155">
        <v>0</v>
      </c>
      <c r="F16" s="155">
        <v>0</v>
      </c>
      <c r="G16" s="131">
        <f t="shared" si="2"/>
        <v>1506431.8</v>
      </c>
    </row>
    <row r="17" spans="1:7" x14ac:dyDescent="0.25">
      <c r="A17" s="127" t="s">
        <v>312</v>
      </c>
      <c r="B17" s="156">
        <v>0</v>
      </c>
      <c r="C17" s="156">
        <v>0</v>
      </c>
      <c r="D17" s="156">
        <v>0</v>
      </c>
      <c r="E17" s="156">
        <v>0</v>
      </c>
      <c r="F17" s="156">
        <v>0</v>
      </c>
      <c r="G17" s="131">
        <f t="shared" si="2"/>
        <v>0</v>
      </c>
    </row>
    <row r="18" spans="1:7" x14ac:dyDescent="0.25">
      <c r="A18" s="126" t="s">
        <v>313</v>
      </c>
      <c r="B18" s="131">
        <f>SUM(B19:B27)</f>
        <v>22066119.189999998</v>
      </c>
      <c r="C18" s="131">
        <f t="shared" ref="C18:G18" si="3">SUM(C19:C27)</f>
        <v>-345410.43000000005</v>
      </c>
      <c r="D18" s="131">
        <f t="shared" si="3"/>
        <v>21720708.760000002</v>
      </c>
      <c r="E18" s="131">
        <f t="shared" si="3"/>
        <v>7862943.7600000007</v>
      </c>
      <c r="F18" s="131">
        <f t="shared" si="3"/>
        <v>6865501.7800000003</v>
      </c>
      <c r="G18" s="131">
        <f t="shared" si="3"/>
        <v>13857765</v>
      </c>
    </row>
    <row r="19" spans="1:7" x14ac:dyDescent="0.25">
      <c r="A19" s="127" t="s">
        <v>314</v>
      </c>
      <c r="B19" s="155">
        <v>2089811.81</v>
      </c>
      <c r="C19" s="155">
        <v>14800</v>
      </c>
      <c r="D19" s="131">
        <f t="shared" ref="D19:D27" si="4">B19+C19</f>
        <v>2104611.81</v>
      </c>
      <c r="E19" s="155">
        <v>409282.57</v>
      </c>
      <c r="F19" s="155">
        <v>389308.79</v>
      </c>
      <c r="G19" s="131">
        <f t="shared" ref="G19:G27" si="5">D19-E19</f>
        <v>1695329.24</v>
      </c>
    </row>
    <row r="20" spans="1:7" x14ac:dyDescent="0.25">
      <c r="A20" s="127" t="s">
        <v>315</v>
      </c>
      <c r="B20" s="155">
        <v>912914.31</v>
      </c>
      <c r="C20" s="155">
        <v>2300</v>
      </c>
      <c r="D20" s="131">
        <f t="shared" si="4"/>
        <v>915214.31</v>
      </c>
      <c r="E20" s="155">
        <v>181269.79</v>
      </c>
      <c r="F20" s="155">
        <v>159108.04</v>
      </c>
      <c r="G20" s="131">
        <f t="shared" si="5"/>
        <v>733944.52</v>
      </c>
    </row>
    <row r="21" spans="1:7" x14ac:dyDescent="0.25">
      <c r="A21" s="127" t="s">
        <v>316</v>
      </c>
      <c r="B21" s="156">
        <v>0</v>
      </c>
      <c r="C21" s="156">
        <v>0</v>
      </c>
      <c r="D21" s="131">
        <f t="shared" si="4"/>
        <v>0</v>
      </c>
      <c r="E21" s="156">
        <v>0</v>
      </c>
      <c r="F21" s="156">
        <v>0</v>
      </c>
      <c r="G21" s="131">
        <f t="shared" si="5"/>
        <v>0</v>
      </c>
    </row>
    <row r="22" spans="1:7" x14ac:dyDescent="0.25">
      <c r="A22" s="127" t="s">
        <v>317</v>
      </c>
      <c r="B22" s="155">
        <v>5363956.45</v>
      </c>
      <c r="C22" s="155">
        <v>0</v>
      </c>
      <c r="D22" s="131">
        <f t="shared" si="4"/>
        <v>5363956.45</v>
      </c>
      <c r="E22" s="155">
        <v>2682247.6</v>
      </c>
      <c r="F22" s="155">
        <v>2184890.06</v>
      </c>
      <c r="G22" s="131">
        <f t="shared" si="5"/>
        <v>2681708.85</v>
      </c>
    </row>
    <row r="23" spans="1:7" x14ac:dyDescent="0.25">
      <c r="A23" s="127" t="s">
        <v>318</v>
      </c>
      <c r="B23" s="155">
        <v>2712706.35</v>
      </c>
      <c r="C23" s="155">
        <v>97000</v>
      </c>
      <c r="D23" s="131">
        <f t="shared" si="4"/>
        <v>2809706.35</v>
      </c>
      <c r="E23" s="155">
        <v>444521.6</v>
      </c>
      <c r="F23" s="155">
        <v>306374.2</v>
      </c>
      <c r="G23" s="131">
        <f t="shared" si="5"/>
        <v>2365184.75</v>
      </c>
    </row>
    <row r="24" spans="1:7" x14ac:dyDescent="0.25">
      <c r="A24" s="127" t="s">
        <v>319</v>
      </c>
      <c r="B24" s="155">
        <v>7011482.7599999998</v>
      </c>
      <c r="C24" s="155">
        <v>-91752.72</v>
      </c>
      <c r="D24" s="131">
        <f t="shared" si="4"/>
        <v>6919730.04</v>
      </c>
      <c r="E24" s="155">
        <v>3266984.08</v>
      </c>
      <c r="F24" s="155">
        <v>2981188.57</v>
      </c>
      <c r="G24" s="131">
        <f t="shared" si="5"/>
        <v>3652745.96</v>
      </c>
    </row>
    <row r="25" spans="1:7" x14ac:dyDescent="0.25">
      <c r="A25" s="127" t="s">
        <v>320</v>
      </c>
      <c r="B25" s="155">
        <v>1515271.77</v>
      </c>
      <c r="C25" s="155">
        <v>-32000</v>
      </c>
      <c r="D25" s="131">
        <f t="shared" si="4"/>
        <v>1483271.77</v>
      </c>
      <c r="E25" s="155">
        <v>206030.58</v>
      </c>
      <c r="F25" s="155">
        <v>206030.58</v>
      </c>
      <c r="G25" s="131">
        <f t="shared" si="5"/>
        <v>1277241.19</v>
      </c>
    </row>
    <row r="26" spans="1:7" x14ac:dyDescent="0.25">
      <c r="A26" s="127" t="s">
        <v>321</v>
      </c>
      <c r="B26" s="155">
        <v>130000</v>
      </c>
      <c r="C26" s="155">
        <v>0</v>
      </c>
      <c r="D26" s="131">
        <f t="shared" si="4"/>
        <v>130000</v>
      </c>
      <c r="E26" s="155">
        <v>25288</v>
      </c>
      <c r="F26" s="155">
        <v>25288</v>
      </c>
      <c r="G26" s="131">
        <f t="shared" si="5"/>
        <v>104712</v>
      </c>
    </row>
    <row r="27" spans="1:7" x14ac:dyDescent="0.25">
      <c r="A27" s="127" t="s">
        <v>322</v>
      </c>
      <c r="B27" s="155">
        <v>2329975.7400000002</v>
      </c>
      <c r="C27" s="155">
        <v>-335757.71</v>
      </c>
      <c r="D27" s="131">
        <f t="shared" si="4"/>
        <v>1994218.0300000003</v>
      </c>
      <c r="E27" s="155">
        <v>647319.54</v>
      </c>
      <c r="F27" s="155">
        <v>613313.54</v>
      </c>
      <c r="G27" s="131">
        <f t="shared" si="5"/>
        <v>1346898.4900000002</v>
      </c>
    </row>
    <row r="28" spans="1:7" x14ac:dyDescent="0.25">
      <c r="A28" s="126" t="s">
        <v>323</v>
      </c>
      <c r="B28" s="131">
        <f>SUM(B29:B37)</f>
        <v>52196922.460000001</v>
      </c>
      <c r="C28" s="131">
        <f t="shared" ref="C28:G28" si="6">SUM(C29:C37)</f>
        <v>10130362.969999999</v>
      </c>
      <c r="D28" s="131">
        <f t="shared" si="6"/>
        <v>62327285.430000007</v>
      </c>
      <c r="E28" s="131">
        <f t="shared" si="6"/>
        <v>26616139.939999998</v>
      </c>
      <c r="F28" s="131">
        <f t="shared" si="6"/>
        <v>26109486.710000001</v>
      </c>
      <c r="G28" s="131">
        <f t="shared" si="6"/>
        <v>35711145.490000002</v>
      </c>
    </row>
    <row r="29" spans="1:7" x14ac:dyDescent="0.25">
      <c r="A29" s="127" t="s">
        <v>324</v>
      </c>
      <c r="B29" s="133">
        <v>13785640</v>
      </c>
      <c r="C29" s="155">
        <v>62000</v>
      </c>
      <c r="D29" s="131">
        <f t="shared" ref="D29:D82" si="7">B29+C29</f>
        <v>13847640</v>
      </c>
      <c r="E29" s="155">
        <v>8957271.9399999995</v>
      </c>
      <c r="F29" s="155">
        <v>8947790.0500000007</v>
      </c>
      <c r="G29" s="131">
        <f t="shared" ref="G29:G37" si="8">D29-E29</f>
        <v>4890368.0600000005</v>
      </c>
    </row>
    <row r="30" spans="1:7" x14ac:dyDescent="0.25">
      <c r="A30" s="127" t="s">
        <v>325</v>
      </c>
      <c r="B30" s="133">
        <v>1117026</v>
      </c>
      <c r="C30" s="155">
        <v>333000</v>
      </c>
      <c r="D30" s="131">
        <f t="shared" si="7"/>
        <v>1450026</v>
      </c>
      <c r="E30" s="155">
        <v>379563.19</v>
      </c>
      <c r="F30" s="155">
        <v>371443.19</v>
      </c>
      <c r="G30" s="131">
        <f t="shared" si="8"/>
        <v>1070462.81</v>
      </c>
    </row>
    <row r="31" spans="1:7" x14ac:dyDescent="0.25">
      <c r="A31" s="127" t="s">
        <v>326</v>
      </c>
      <c r="B31" s="133">
        <v>4526369.38</v>
      </c>
      <c r="C31" s="155">
        <v>-185497.28</v>
      </c>
      <c r="D31" s="131">
        <f t="shared" si="7"/>
        <v>4340872.0999999996</v>
      </c>
      <c r="E31" s="155">
        <v>249488.79</v>
      </c>
      <c r="F31" s="155">
        <v>248488.79</v>
      </c>
      <c r="G31" s="131">
        <f t="shared" si="8"/>
        <v>4091383.3099999996</v>
      </c>
    </row>
    <row r="32" spans="1:7" x14ac:dyDescent="0.25">
      <c r="A32" s="127" t="s">
        <v>327</v>
      </c>
      <c r="B32" s="133">
        <v>2530000</v>
      </c>
      <c r="C32" s="155">
        <v>690000</v>
      </c>
      <c r="D32" s="131">
        <f t="shared" si="7"/>
        <v>3220000</v>
      </c>
      <c r="E32" s="155">
        <v>2251593.08</v>
      </c>
      <c r="F32" s="155">
        <v>2251593.08</v>
      </c>
      <c r="G32" s="131">
        <f t="shared" si="8"/>
        <v>968406.91999999993</v>
      </c>
    </row>
    <row r="33" spans="1:7" ht="14.45" customHeight="1" x14ac:dyDescent="0.25">
      <c r="A33" s="127" t="s">
        <v>328</v>
      </c>
      <c r="B33" s="133">
        <v>5630678.7300000004</v>
      </c>
      <c r="C33" s="155">
        <v>-305300</v>
      </c>
      <c r="D33" s="131">
        <f t="shared" si="7"/>
        <v>5325378.7300000004</v>
      </c>
      <c r="E33" s="155">
        <v>1539719.39</v>
      </c>
      <c r="F33" s="155">
        <v>1534500.39</v>
      </c>
      <c r="G33" s="131">
        <f t="shared" si="8"/>
        <v>3785659.3400000008</v>
      </c>
    </row>
    <row r="34" spans="1:7" ht="14.45" customHeight="1" x14ac:dyDescent="0.25">
      <c r="A34" s="127" t="s">
        <v>329</v>
      </c>
      <c r="B34" s="133">
        <v>1580836.41</v>
      </c>
      <c r="C34" s="155">
        <v>15000</v>
      </c>
      <c r="D34" s="131">
        <f t="shared" si="7"/>
        <v>1595836.41</v>
      </c>
      <c r="E34" s="155">
        <v>384172.19</v>
      </c>
      <c r="F34" s="155">
        <v>327204.19</v>
      </c>
      <c r="G34" s="131">
        <f t="shared" si="8"/>
        <v>1211664.22</v>
      </c>
    </row>
    <row r="35" spans="1:7" ht="14.45" customHeight="1" x14ac:dyDescent="0.25">
      <c r="A35" s="127" t="s">
        <v>330</v>
      </c>
      <c r="B35" s="133">
        <v>1893600.85</v>
      </c>
      <c r="C35" s="155">
        <v>-400</v>
      </c>
      <c r="D35" s="131">
        <f t="shared" si="7"/>
        <v>1893200.85</v>
      </c>
      <c r="E35" s="155">
        <v>85312.74</v>
      </c>
      <c r="F35" s="155">
        <v>80107.740000000005</v>
      </c>
      <c r="G35" s="131">
        <f t="shared" si="8"/>
        <v>1807888.11</v>
      </c>
    </row>
    <row r="36" spans="1:7" ht="14.45" customHeight="1" x14ac:dyDescent="0.25">
      <c r="A36" s="127" t="s">
        <v>331</v>
      </c>
      <c r="B36" s="133">
        <v>17548734.620000001</v>
      </c>
      <c r="C36" s="155">
        <v>7297578.9199999999</v>
      </c>
      <c r="D36" s="131">
        <f t="shared" si="7"/>
        <v>24846313.539999999</v>
      </c>
      <c r="E36" s="155">
        <v>9732609.1099999994</v>
      </c>
      <c r="F36" s="155">
        <v>9471816.7699999996</v>
      </c>
      <c r="G36" s="131">
        <f t="shared" si="8"/>
        <v>15113704.43</v>
      </c>
    </row>
    <row r="37" spans="1:7" ht="14.45" customHeight="1" x14ac:dyDescent="0.25">
      <c r="A37" s="127" t="s">
        <v>332</v>
      </c>
      <c r="B37" s="133">
        <v>3584036.47</v>
      </c>
      <c r="C37" s="155">
        <v>2223981.33</v>
      </c>
      <c r="D37" s="131">
        <f t="shared" si="7"/>
        <v>5808017.8000000007</v>
      </c>
      <c r="E37" s="155">
        <v>3036409.51</v>
      </c>
      <c r="F37" s="155">
        <v>2876542.51</v>
      </c>
      <c r="G37" s="131">
        <f t="shared" si="8"/>
        <v>2771608.290000001</v>
      </c>
    </row>
    <row r="38" spans="1:7" x14ac:dyDescent="0.25">
      <c r="A38" s="126" t="s">
        <v>333</v>
      </c>
      <c r="B38" s="131">
        <f>SUM(B39:B47)</f>
        <v>42088908.269999996</v>
      </c>
      <c r="C38" s="131">
        <f t="shared" ref="C38:G38" si="9">SUM(C39:C47)</f>
        <v>8277792.8399999999</v>
      </c>
      <c r="D38" s="131">
        <f t="shared" si="9"/>
        <v>50366701.109999999</v>
      </c>
      <c r="E38" s="131">
        <f t="shared" si="9"/>
        <v>16661701.98</v>
      </c>
      <c r="F38" s="131">
        <f t="shared" si="9"/>
        <v>15856663.109999999</v>
      </c>
      <c r="G38" s="131">
        <f t="shared" si="9"/>
        <v>33704999.129999995</v>
      </c>
    </row>
    <row r="39" spans="1:7" x14ac:dyDescent="0.25">
      <c r="A39" s="127" t="s">
        <v>334</v>
      </c>
      <c r="B39" s="133">
        <v>19816432.469999999</v>
      </c>
      <c r="C39" s="155">
        <v>1700000</v>
      </c>
      <c r="D39" s="131">
        <f t="shared" si="7"/>
        <v>21516432.469999999</v>
      </c>
      <c r="E39" s="155">
        <v>9972102.2200000007</v>
      </c>
      <c r="F39" s="155">
        <v>9229063.3499999996</v>
      </c>
      <c r="G39" s="131">
        <f t="shared" ref="G39:G47" si="10">D39-E39</f>
        <v>11544330.249999998</v>
      </c>
    </row>
    <row r="40" spans="1:7" x14ac:dyDescent="0.25">
      <c r="A40" s="127" t="s">
        <v>335</v>
      </c>
      <c r="B40" s="131">
        <v>0</v>
      </c>
      <c r="C40" s="156">
        <v>0</v>
      </c>
      <c r="D40" s="131">
        <f t="shared" si="7"/>
        <v>0</v>
      </c>
      <c r="E40" s="156">
        <v>0</v>
      </c>
      <c r="F40" s="156">
        <v>0</v>
      </c>
      <c r="G40" s="131">
        <f t="shared" si="10"/>
        <v>0</v>
      </c>
    </row>
    <row r="41" spans="1:7" x14ac:dyDescent="0.25">
      <c r="A41" s="127" t="s">
        <v>336</v>
      </c>
      <c r="B41" s="133">
        <v>1085659.5900000001</v>
      </c>
      <c r="C41" s="155">
        <v>0</v>
      </c>
      <c r="D41" s="131">
        <f t="shared" si="7"/>
        <v>1085659.5900000001</v>
      </c>
      <c r="E41" s="155">
        <v>0</v>
      </c>
      <c r="F41" s="155">
        <v>0</v>
      </c>
      <c r="G41" s="131">
        <f t="shared" si="10"/>
        <v>1085659.5900000001</v>
      </c>
    </row>
    <row r="42" spans="1:7" x14ac:dyDescent="0.25">
      <c r="A42" s="127" t="s">
        <v>337</v>
      </c>
      <c r="B42" s="133">
        <v>14435350.98</v>
      </c>
      <c r="C42" s="155">
        <v>6494493.5999999996</v>
      </c>
      <c r="D42" s="131">
        <f t="shared" si="7"/>
        <v>20929844.579999998</v>
      </c>
      <c r="E42" s="155">
        <v>3488476.84</v>
      </c>
      <c r="F42" s="155">
        <v>3426476.84</v>
      </c>
      <c r="G42" s="131">
        <f t="shared" si="10"/>
        <v>17441367.739999998</v>
      </c>
    </row>
    <row r="43" spans="1:7" x14ac:dyDescent="0.25">
      <c r="A43" s="127" t="s">
        <v>338</v>
      </c>
      <c r="B43" s="133">
        <v>6451465.2300000004</v>
      </c>
      <c r="C43" s="155">
        <v>83299.240000000005</v>
      </c>
      <c r="D43" s="131">
        <f t="shared" si="7"/>
        <v>6534764.4700000007</v>
      </c>
      <c r="E43" s="155">
        <v>3201122.92</v>
      </c>
      <c r="F43" s="155">
        <v>3201122.92</v>
      </c>
      <c r="G43" s="131">
        <f t="shared" si="10"/>
        <v>3333641.5500000007</v>
      </c>
    </row>
    <row r="44" spans="1:7" x14ac:dyDescent="0.25">
      <c r="A44" s="127" t="s">
        <v>339</v>
      </c>
      <c r="B44" s="131">
        <v>0</v>
      </c>
      <c r="C44" s="156">
        <v>0</v>
      </c>
      <c r="D44" s="131">
        <f t="shared" si="7"/>
        <v>0</v>
      </c>
      <c r="E44" s="156">
        <v>0</v>
      </c>
      <c r="F44" s="156">
        <v>0</v>
      </c>
      <c r="G44" s="131">
        <f t="shared" si="10"/>
        <v>0</v>
      </c>
    </row>
    <row r="45" spans="1:7" x14ac:dyDescent="0.25">
      <c r="A45" s="127" t="s">
        <v>340</v>
      </c>
      <c r="B45" s="131">
        <v>0</v>
      </c>
      <c r="C45" s="156">
        <v>0</v>
      </c>
      <c r="D45" s="131">
        <f t="shared" si="7"/>
        <v>0</v>
      </c>
      <c r="E45" s="156">
        <v>0</v>
      </c>
      <c r="F45" s="156">
        <v>0</v>
      </c>
      <c r="G45" s="131">
        <f t="shared" si="10"/>
        <v>0</v>
      </c>
    </row>
    <row r="46" spans="1:7" x14ac:dyDescent="0.25">
      <c r="A46" s="127" t="s">
        <v>341</v>
      </c>
      <c r="B46" s="133">
        <v>300000</v>
      </c>
      <c r="C46" s="155">
        <v>0</v>
      </c>
      <c r="D46" s="131">
        <f t="shared" si="7"/>
        <v>300000</v>
      </c>
      <c r="E46" s="155">
        <v>0</v>
      </c>
      <c r="F46" s="155">
        <v>0</v>
      </c>
      <c r="G46" s="131">
        <f t="shared" si="10"/>
        <v>300000</v>
      </c>
    </row>
    <row r="47" spans="1:7" x14ac:dyDescent="0.25">
      <c r="A47" s="127" t="s">
        <v>342</v>
      </c>
      <c r="B47" s="131">
        <v>0</v>
      </c>
      <c r="C47" s="156">
        <v>0</v>
      </c>
      <c r="D47" s="131">
        <f t="shared" si="7"/>
        <v>0</v>
      </c>
      <c r="E47" s="156">
        <v>0</v>
      </c>
      <c r="F47" s="156">
        <v>0</v>
      </c>
      <c r="G47" s="131">
        <f t="shared" si="10"/>
        <v>0</v>
      </c>
    </row>
    <row r="48" spans="1:7" x14ac:dyDescent="0.25">
      <c r="A48" s="126" t="s">
        <v>343</v>
      </c>
      <c r="B48" s="131">
        <f>SUM(B49:B57)</f>
        <v>4552858.16</v>
      </c>
      <c r="C48" s="131">
        <f t="shared" ref="C48:G48" si="11">SUM(C49:C57)</f>
        <v>3070056.2800000003</v>
      </c>
      <c r="D48" s="131">
        <f t="shared" si="11"/>
        <v>7622914.4400000004</v>
      </c>
      <c r="E48" s="131">
        <f t="shared" si="11"/>
        <v>1075995.3699999999</v>
      </c>
      <c r="F48" s="131">
        <f t="shared" si="11"/>
        <v>1051582.17</v>
      </c>
      <c r="G48" s="131">
        <f t="shared" si="11"/>
        <v>6546919.0700000003</v>
      </c>
    </row>
    <row r="49" spans="1:7" x14ac:dyDescent="0.25">
      <c r="A49" s="127" t="s">
        <v>344</v>
      </c>
      <c r="B49" s="133">
        <v>1556858.16</v>
      </c>
      <c r="C49" s="155">
        <v>99600</v>
      </c>
      <c r="D49" s="131">
        <f t="shared" si="7"/>
        <v>1656458.16</v>
      </c>
      <c r="E49" s="155">
        <v>301584.17</v>
      </c>
      <c r="F49" s="155">
        <v>295986.17</v>
      </c>
      <c r="G49" s="131">
        <f t="shared" ref="G49:G57" si="12">D49-E49</f>
        <v>1354873.99</v>
      </c>
    </row>
    <row r="50" spans="1:7" x14ac:dyDescent="0.25">
      <c r="A50" s="127" t="s">
        <v>345</v>
      </c>
      <c r="B50" s="133">
        <v>20000</v>
      </c>
      <c r="C50" s="155">
        <v>0</v>
      </c>
      <c r="D50" s="131">
        <f t="shared" si="7"/>
        <v>20000</v>
      </c>
      <c r="E50" s="155">
        <v>0</v>
      </c>
      <c r="F50" s="155">
        <v>0</v>
      </c>
      <c r="G50" s="131">
        <f t="shared" si="12"/>
        <v>20000</v>
      </c>
    </row>
    <row r="51" spans="1:7" x14ac:dyDescent="0.25">
      <c r="A51" s="127" t="s">
        <v>346</v>
      </c>
      <c r="B51" s="133">
        <v>10000</v>
      </c>
      <c r="C51" s="155">
        <v>0</v>
      </c>
      <c r="D51" s="131">
        <f t="shared" si="7"/>
        <v>10000</v>
      </c>
      <c r="E51" s="155">
        <v>10000</v>
      </c>
      <c r="F51" s="155">
        <v>10000</v>
      </c>
      <c r="G51" s="131">
        <f t="shared" si="12"/>
        <v>0</v>
      </c>
    </row>
    <row r="52" spans="1:7" x14ac:dyDescent="0.25">
      <c r="A52" s="127" t="s">
        <v>347</v>
      </c>
      <c r="B52" s="133">
        <v>115000</v>
      </c>
      <c r="C52" s="155">
        <v>3725000</v>
      </c>
      <c r="D52" s="131">
        <f t="shared" si="7"/>
        <v>3840000</v>
      </c>
      <c r="E52" s="155">
        <v>0</v>
      </c>
      <c r="F52" s="155">
        <v>0</v>
      </c>
      <c r="G52" s="131">
        <f t="shared" si="12"/>
        <v>3840000</v>
      </c>
    </row>
    <row r="53" spans="1:7" x14ac:dyDescent="0.25">
      <c r="A53" s="127" t="s">
        <v>348</v>
      </c>
      <c r="B53" s="131">
        <v>0</v>
      </c>
      <c r="C53" s="156">
        <v>0</v>
      </c>
      <c r="D53" s="131">
        <f t="shared" si="7"/>
        <v>0</v>
      </c>
      <c r="E53" s="156">
        <v>0</v>
      </c>
      <c r="F53" s="156">
        <v>0</v>
      </c>
      <c r="G53" s="131">
        <f t="shared" si="12"/>
        <v>0</v>
      </c>
    </row>
    <row r="54" spans="1:7" x14ac:dyDescent="0.25">
      <c r="A54" s="127" t="s">
        <v>349</v>
      </c>
      <c r="B54" s="133">
        <v>2820000</v>
      </c>
      <c r="C54" s="155">
        <v>-754543.72</v>
      </c>
      <c r="D54" s="131">
        <f t="shared" si="7"/>
        <v>2065456.28</v>
      </c>
      <c r="E54" s="155">
        <v>764411.2</v>
      </c>
      <c r="F54" s="155">
        <v>745596</v>
      </c>
      <c r="G54" s="131">
        <f t="shared" si="12"/>
        <v>1301045.08</v>
      </c>
    </row>
    <row r="55" spans="1:7" x14ac:dyDescent="0.25">
      <c r="A55" s="127" t="s">
        <v>350</v>
      </c>
      <c r="B55" s="131">
        <v>0</v>
      </c>
      <c r="C55" s="156">
        <v>0</v>
      </c>
      <c r="D55" s="131">
        <f t="shared" si="7"/>
        <v>0</v>
      </c>
      <c r="E55" s="156">
        <v>0</v>
      </c>
      <c r="F55" s="156">
        <v>0</v>
      </c>
      <c r="G55" s="131">
        <f t="shared" si="12"/>
        <v>0</v>
      </c>
    </row>
    <row r="56" spans="1:7" x14ac:dyDescent="0.25">
      <c r="A56" s="127" t="s">
        <v>351</v>
      </c>
      <c r="B56" s="131">
        <v>0</v>
      </c>
      <c r="C56" s="156">
        <v>0</v>
      </c>
      <c r="D56" s="131">
        <f t="shared" si="7"/>
        <v>0</v>
      </c>
      <c r="E56" s="156">
        <v>0</v>
      </c>
      <c r="F56" s="156">
        <v>0</v>
      </c>
      <c r="G56" s="131">
        <f t="shared" si="12"/>
        <v>0</v>
      </c>
    </row>
    <row r="57" spans="1:7" x14ac:dyDescent="0.25">
      <c r="A57" s="127" t="s">
        <v>352</v>
      </c>
      <c r="B57" s="133">
        <v>31000</v>
      </c>
      <c r="C57" s="155">
        <v>0</v>
      </c>
      <c r="D57" s="131">
        <f t="shared" si="7"/>
        <v>31000</v>
      </c>
      <c r="E57" s="155">
        <v>0</v>
      </c>
      <c r="F57" s="155">
        <v>0</v>
      </c>
      <c r="G57" s="131">
        <f t="shared" si="12"/>
        <v>31000</v>
      </c>
    </row>
    <row r="58" spans="1:7" x14ac:dyDescent="0.25">
      <c r="A58" s="126" t="s">
        <v>353</v>
      </c>
      <c r="B58" s="131">
        <f>SUM(B59:B61)</f>
        <v>2345493.62</v>
      </c>
      <c r="C58" s="131">
        <f t="shared" ref="C58:G58" si="13">SUM(C59:C61)</f>
        <v>42845865.899999999</v>
      </c>
      <c r="D58" s="131">
        <f t="shared" si="13"/>
        <v>45191359.519999996</v>
      </c>
      <c r="E58" s="131">
        <f t="shared" si="13"/>
        <v>16480460.880000001</v>
      </c>
      <c r="F58" s="131">
        <f t="shared" si="13"/>
        <v>16480460.880000001</v>
      </c>
      <c r="G58" s="131">
        <f t="shared" si="13"/>
        <v>28710898.639999993</v>
      </c>
    </row>
    <row r="59" spans="1:7" x14ac:dyDescent="0.25">
      <c r="A59" s="127" t="s">
        <v>354</v>
      </c>
      <c r="B59" s="133">
        <v>2345493.62</v>
      </c>
      <c r="C59" s="155">
        <v>42845865.899999999</v>
      </c>
      <c r="D59" s="131">
        <f t="shared" si="7"/>
        <v>45191359.519999996</v>
      </c>
      <c r="E59" s="155">
        <v>16480460.880000001</v>
      </c>
      <c r="F59" s="155">
        <v>16480460.880000001</v>
      </c>
      <c r="G59" s="131">
        <f t="shared" ref="G59:G61" si="14">D59-E59</f>
        <v>28710898.639999993</v>
      </c>
    </row>
    <row r="60" spans="1:7" x14ac:dyDescent="0.25">
      <c r="A60" s="127" t="s">
        <v>355</v>
      </c>
      <c r="B60" s="131">
        <v>0</v>
      </c>
      <c r="C60" s="131">
        <v>0</v>
      </c>
      <c r="D60" s="131">
        <f t="shared" si="7"/>
        <v>0</v>
      </c>
      <c r="E60" s="131">
        <v>0</v>
      </c>
      <c r="F60" s="131">
        <v>0</v>
      </c>
      <c r="G60" s="131">
        <f t="shared" si="14"/>
        <v>0</v>
      </c>
    </row>
    <row r="61" spans="1:7" x14ac:dyDescent="0.25">
      <c r="A61" s="127" t="s">
        <v>356</v>
      </c>
      <c r="B61" s="131">
        <v>0</v>
      </c>
      <c r="C61" s="131">
        <v>0</v>
      </c>
      <c r="D61" s="131">
        <f t="shared" si="7"/>
        <v>0</v>
      </c>
      <c r="E61" s="131">
        <v>0</v>
      </c>
      <c r="F61" s="131">
        <v>0</v>
      </c>
      <c r="G61" s="131">
        <f t="shared" si="14"/>
        <v>0</v>
      </c>
    </row>
    <row r="62" spans="1:7" x14ac:dyDescent="0.25">
      <c r="A62" s="126" t="s">
        <v>357</v>
      </c>
      <c r="B62" s="131">
        <f>SUM(B63:B67,B69:B70)</f>
        <v>0</v>
      </c>
      <c r="C62" s="131">
        <f t="shared" ref="C62:G62" si="15">SUM(C63:C67,C69:C70)</f>
        <v>0</v>
      </c>
      <c r="D62" s="131">
        <f t="shared" si="15"/>
        <v>0</v>
      </c>
      <c r="E62" s="131">
        <f t="shared" si="15"/>
        <v>0</v>
      </c>
      <c r="F62" s="131">
        <f t="shared" si="15"/>
        <v>0</v>
      </c>
      <c r="G62" s="131">
        <f t="shared" si="15"/>
        <v>0</v>
      </c>
    </row>
    <row r="63" spans="1:7" x14ac:dyDescent="0.25">
      <c r="A63" s="127" t="s">
        <v>358</v>
      </c>
      <c r="B63" s="131">
        <v>0</v>
      </c>
      <c r="C63" s="131">
        <v>0</v>
      </c>
      <c r="D63" s="131">
        <f t="shared" si="7"/>
        <v>0</v>
      </c>
      <c r="E63" s="131">
        <v>0</v>
      </c>
      <c r="F63" s="131">
        <v>0</v>
      </c>
      <c r="G63" s="131">
        <f t="shared" ref="G63:G70" si="16">D63-E63</f>
        <v>0</v>
      </c>
    </row>
    <row r="64" spans="1:7" x14ac:dyDescent="0.25">
      <c r="A64" s="127" t="s">
        <v>359</v>
      </c>
      <c r="B64" s="131">
        <v>0</v>
      </c>
      <c r="C64" s="131">
        <v>0</v>
      </c>
      <c r="D64" s="131">
        <f t="shared" si="7"/>
        <v>0</v>
      </c>
      <c r="E64" s="131">
        <v>0</v>
      </c>
      <c r="F64" s="131">
        <v>0</v>
      </c>
      <c r="G64" s="131">
        <f t="shared" si="16"/>
        <v>0</v>
      </c>
    </row>
    <row r="65" spans="1:7" x14ac:dyDescent="0.25">
      <c r="A65" s="127" t="s">
        <v>360</v>
      </c>
      <c r="B65" s="131">
        <v>0</v>
      </c>
      <c r="C65" s="131">
        <v>0</v>
      </c>
      <c r="D65" s="131">
        <f t="shared" si="7"/>
        <v>0</v>
      </c>
      <c r="E65" s="131">
        <v>0</v>
      </c>
      <c r="F65" s="131">
        <v>0</v>
      </c>
      <c r="G65" s="131">
        <f t="shared" si="16"/>
        <v>0</v>
      </c>
    </row>
    <row r="66" spans="1:7" x14ac:dyDescent="0.25">
      <c r="A66" s="127" t="s">
        <v>361</v>
      </c>
      <c r="B66" s="131">
        <v>0</v>
      </c>
      <c r="C66" s="131">
        <v>0</v>
      </c>
      <c r="D66" s="131">
        <f t="shared" si="7"/>
        <v>0</v>
      </c>
      <c r="E66" s="131">
        <v>0</v>
      </c>
      <c r="F66" s="131">
        <v>0</v>
      </c>
      <c r="G66" s="131">
        <f t="shared" si="16"/>
        <v>0</v>
      </c>
    </row>
    <row r="67" spans="1:7" x14ac:dyDescent="0.25">
      <c r="A67" s="127" t="s">
        <v>362</v>
      </c>
      <c r="B67" s="131">
        <v>0</v>
      </c>
      <c r="C67" s="131">
        <v>0</v>
      </c>
      <c r="D67" s="131">
        <f t="shared" si="7"/>
        <v>0</v>
      </c>
      <c r="E67" s="131">
        <v>0</v>
      </c>
      <c r="F67" s="131">
        <v>0</v>
      </c>
      <c r="G67" s="131">
        <f t="shared" si="16"/>
        <v>0</v>
      </c>
    </row>
    <row r="68" spans="1:7" x14ac:dyDescent="0.25">
      <c r="A68" s="127" t="s">
        <v>363</v>
      </c>
      <c r="B68" s="131">
        <v>0</v>
      </c>
      <c r="C68" s="131">
        <v>0</v>
      </c>
      <c r="D68" s="131">
        <f t="shared" si="7"/>
        <v>0</v>
      </c>
      <c r="E68" s="131">
        <v>0</v>
      </c>
      <c r="F68" s="131">
        <v>0</v>
      </c>
      <c r="G68" s="131">
        <f t="shared" si="16"/>
        <v>0</v>
      </c>
    </row>
    <row r="69" spans="1:7" x14ac:dyDescent="0.25">
      <c r="A69" s="127" t="s">
        <v>364</v>
      </c>
      <c r="B69" s="131">
        <v>0</v>
      </c>
      <c r="C69" s="131">
        <v>0</v>
      </c>
      <c r="D69" s="131">
        <f t="shared" si="7"/>
        <v>0</v>
      </c>
      <c r="E69" s="131">
        <v>0</v>
      </c>
      <c r="F69" s="131">
        <v>0</v>
      </c>
      <c r="G69" s="131">
        <f t="shared" si="16"/>
        <v>0</v>
      </c>
    </row>
    <row r="70" spans="1:7" x14ac:dyDescent="0.25">
      <c r="A70" s="127" t="s">
        <v>365</v>
      </c>
      <c r="B70" s="131">
        <v>0</v>
      </c>
      <c r="C70" s="131">
        <v>0</v>
      </c>
      <c r="D70" s="131">
        <f t="shared" si="7"/>
        <v>0</v>
      </c>
      <c r="E70" s="131">
        <v>0</v>
      </c>
      <c r="F70" s="131">
        <v>0</v>
      </c>
      <c r="G70" s="131">
        <f t="shared" si="16"/>
        <v>0</v>
      </c>
    </row>
    <row r="71" spans="1:7" x14ac:dyDescent="0.25">
      <c r="A71" s="126" t="s">
        <v>366</v>
      </c>
      <c r="B71" s="131">
        <f>SUM(B72:B74)</f>
        <v>0</v>
      </c>
      <c r="C71" s="131">
        <f t="shared" ref="C71:G71" si="17">SUM(C72:C74)</f>
        <v>0</v>
      </c>
      <c r="D71" s="131">
        <f t="shared" si="17"/>
        <v>0</v>
      </c>
      <c r="E71" s="131">
        <f t="shared" si="17"/>
        <v>0</v>
      </c>
      <c r="F71" s="131">
        <f t="shared" si="17"/>
        <v>0</v>
      </c>
      <c r="G71" s="131">
        <f t="shared" si="17"/>
        <v>0</v>
      </c>
    </row>
    <row r="72" spans="1:7" x14ac:dyDescent="0.25">
      <c r="A72" s="127" t="s">
        <v>367</v>
      </c>
      <c r="B72" s="131">
        <v>0</v>
      </c>
      <c r="C72" s="131">
        <v>0</v>
      </c>
      <c r="D72" s="131">
        <f t="shared" si="7"/>
        <v>0</v>
      </c>
      <c r="E72" s="131">
        <v>0</v>
      </c>
      <c r="F72" s="131">
        <v>0</v>
      </c>
      <c r="G72" s="131">
        <f t="shared" ref="G72:G74" si="18">D72-E72</f>
        <v>0</v>
      </c>
    </row>
    <row r="73" spans="1:7" x14ac:dyDescent="0.25">
      <c r="A73" s="127" t="s">
        <v>368</v>
      </c>
      <c r="B73" s="131">
        <v>0</v>
      </c>
      <c r="C73" s="131">
        <v>0</v>
      </c>
      <c r="D73" s="131">
        <f t="shared" si="7"/>
        <v>0</v>
      </c>
      <c r="E73" s="131">
        <v>0</v>
      </c>
      <c r="F73" s="131">
        <v>0</v>
      </c>
      <c r="G73" s="131">
        <f t="shared" si="18"/>
        <v>0</v>
      </c>
    </row>
    <row r="74" spans="1:7" x14ac:dyDescent="0.25">
      <c r="A74" s="127" t="s">
        <v>369</v>
      </c>
      <c r="B74" s="131">
        <v>0</v>
      </c>
      <c r="C74" s="131">
        <v>0</v>
      </c>
      <c r="D74" s="131">
        <f t="shared" si="7"/>
        <v>0</v>
      </c>
      <c r="E74" s="131">
        <v>0</v>
      </c>
      <c r="F74" s="131">
        <v>0</v>
      </c>
      <c r="G74" s="131">
        <f t="shared" si="18"/>
        <v>0</v>
      </c>
    </row>
    <row r="75" spans="1:7" x14ac:dyDescent="0.25">
      <c r="A75" s="126" t="s">
        <v>370</v>
      </c>
      <c r="B75" s="131">
        <f>SUM(B76:B82)</f>
        <v>0</v>
      </c>
      <c r="C75" s="131">
        <f t="shared" ref="C75:G75" si="19">SUM(C76:C82)</f>
        <v>0</v>
      </c>
      <c r="D75" s="131">
        <f t="shared" si="19"/>
        <v>0</v>
      </c>
      <c r="E75" s="131">
        <f t="shared" si="19"/>
        <v>0</v>
      </c>
      <c r="F75" s="131">
        <f t="shared" si="19"/>
        <v>0</v>
      </c>
      <c r="G75" s="131">
        <f t="shared" si="19"/>
        <v>0</v>
      </c>
    </row>
    <row r="76" spans="1:7" x14ac:dyDescent="0.25">
      <c r="A76" s="127" t="s">
        <v>371</v>
      </c>
      <c r="B76" s="131">
        <v>0</v>
      </c>
      <c r="C76" s="131">
        <v>0</v>
      </c>
      <c r="D76" s="131">
        <f t="shared" si="7"/>
        <v>0</v>
      </c>
      <c r="E76" s="131">
        <v>0</v>
      </c>
      <c r="F76" s="131">
        <v>0</v>
      </c>
      <c r="G76" s="131">
        <f t="shared" ref="G76:G82" si="20">D76-E76</f>
        <v>0</v>
      </c>
    </row>
    <row r="77" spans="1:7" x14ac:dyDescent="0.25">
      <c r="A77" s="127" t="s">
        <v>372</v>
      </c>
      <c r="B77" s="131">
        <v>0</v>
      </c>
      <c r="C77" s="131">
        <v>0</v>
      </c>
      <c r="D77" s="131">
        <f t="shared" si="7"/>
        <v>0</v>
      </c>
      <c r="E77" s="131">
        <v>0</v>
      </c>
      <c r="F77" s="131">
        <v>0</v>
      </c>
      <c r="G77" s="131">
        <f t="shared" si="20"/>
        <v>0</v>
      </c>
    </row>
    <row r="78" spans="1:7" x14ac:dyDescent="0.25">
      <c r="A78" s="127" t="s">
        <v>373</v>
      </c>
      <c r="B78" s="131">
        <v>0</v>
      </c>
      <c r="C78" s="131">
        <v>0</v>
      </c>
      <c r="D78" s="131">
        <f t="shared" si="7"/>
        <v>0</v>
      </c>
      <c r="E78" s="131">
        <v>0</v>
      </c>
      <c r="F78" s="131">
        <v>0</v>
      </c>
      <c r="G78" s="131">
        <f t="shared" si="20"/>
        <v>0</v>
      </c>
    </row>
    <row r="79" spans="1:7" x14ac:dyDescent="0.25">
      <c r="A79" s="127" t="s">
        <v>374</v>
      </c>
      <c r="B79" s="131">
        <v>0</v>
      </c>
      <c r="C79" s="131">
        <v>0</v>
      </c>
      <c r="D79" s="131">
        <f t="shared" si="7"/>
        <v>0</v>
      </c>
      <c r="E79" s="131">
        <v>0</v>
      </c>
      <c r="F79" s="131">
        <v>0</v>
      </c>
      <c r="G79" s="131">
        <f t="shared" si="20"/>
        <v>0</v>
      </c>
    </row>
    <row r="80" spans="1:7" x14ac:dyDescent="0.25">
      <c r="A80" s="127" t="s">
        <v>375</v>
      </c>
      <c r="B80" s="131">
        <v>0</v>
      </c>
      <c r="C80" s="131">
        <v>0</v>
      </c>
      <c r="D80" s="131">
        <f t="shared" si="7"/>
        <v>0</v>
      </c>
      <c r="E80" s="131">
        <v>0</v>
      </c>
      <c r="F80" s="131">
        <v>0</v>
      </c>
      <c r="G80" s="131">
        <f t="shared" si="20"/>
        <v>0</v>
      </c>
    </row>
    <row r="81" spans="1:7" x14ac:dyDescent="0.25">
      <c r="A81" s="127" t="s">
        <v>376</v>
      </c>
      <c r="B81" s="131">
        <v>0</v>
      </c>
      <c r="C81" s="131">
        <v>0</v>
      </c>
      <c r="D81" s="131">
        <f t="shared" si="7"/>
        <v>0</v>
      </c>
      <c r="E81" s="131">
        <v>0</v>
      </c>
      <c r="F81" s="131">
        <v>0</v>
      </c>
      <c r="G81" s="131">
        <f t="shared" si="20"/>
        <v>0</v>
      </c>
    </row>
    <row r="82" spans="1:7" x14ac:dyDescent="0.25">
      <c r="A82" s="127" t="s">
        <v>377</v>
      </c>
      <c r="B82" s="131">
        <v>0</v>
      </c>
      <c r="C82" s="131">
        <v>0</v>
      </c>
      <c r="D82" s="131">
        <f t="shared" si="7"/>
        <v>0</v>
      </c>
      <c r="E82" s="131">
        <v>0</v>
      </c>
      <c r="F82" s="131">
        <v>0</v>
      </c>
      <c r="G82" s="131">
        <f t="shared" si="20"/>
        <v>0</v>
      </c>
    </row>
    <row r="83" spans="1:7" x14ac:dyDescent="0.25">
      <c r="A83" s="128"/>
      <c r="B83" s="132"/>
      <c r="C83" s="132"/>
      <c r="D83" s="132"/>
      <c r="E83" s="132"/>
      <c r="F83" s="132"/>
      <c r="G83" s="132"/>
    </row>
    <row r="84" spans="1:7" x14ac:dyDescent="0.25">
      <c r="A84" s="129" t="s">
        <v>378</v>
      </c>
      <c r="B84" s="130">
        <f>B85+B93+B103+B113+B123+B133+B137+B146+B150</f>
        <v>83374429.209999993</v>
      </c>
      <c r="C84" s="130">
        <f t="shared" ref="C84:G84" si="21">C85+C93+C103+C113+C123+C133+C137+C146+C150</f>
        <v>29276310.710000001</v>
      </c>
      <c r="D84" s="130">
        <f t="shared" si="21"/>
        <v>112650739.92</v>
      </c>
      <c r="E84" s="130">
        <f t="shared" si="21"/>
        <v>34727106.159999996</v>
      </c>
      <c r="F84" s="130">
        <f t="shared" si="21"/>
        <v>34567287.530000001</v>
      </c>
      <c r="G84" s="130">
        <f t="shared" si="21"/>
        <v>77923633.75999999</v>
      </c>
    </row>
    <row r="85" spans="1:7" x14ac:dyDescent="0.25">
      <c r="A85" s="126" t="s">
        <v>305</v>
      </c>
      <c r="B85" s="131">
        <f>SUM(B86:B92)</f>
        <v>48814389.280000001</v>
      </c>
      <c r="C85" s="156">
        <v>0</v>
      </c>
      <c r="D85" s="131">
        <f t="shared" ref="D85:G85" si="22">SUM(D86:D92)</f>
        <v>48814389.280000001</v>
      </c>
      <c r="E85" s="131">
        <f t="shared" si="22"/>
        <v>18172474.120000001</v>
      </c>
      <c r="F85" s="131">
        <f t="shared" si="22"/>
        <v>18172474.120000001</v>
      </c>
      <c r="G85" s="131">
        <f t="shared" si="22"/>
        <v>30641915.16</v>
      </c>
    </row>
    <row r="86" spans="1:7" x14ac:dyDescent="0.25">
      <c r="A86" s="127" t="s">
        <v>306</v>
      </c>
      <c r="B86" s="133">
        <v>24438089.550000001</v>
      </c>
      <c r="C86" s="155">
        <v>0</v>
      </c>
      <c r="D86" s="131">
        <f t="shared" ref="D86:D92" si="23">B86+C86</f>
        <v>24438089.550000001</v>
      </c>
      <c r="E86" s="155">
        <v>10555008.369999999</v>
      </c>
      <c r="F86" s="155">
        <v>10555008.369999999</v>
      </c>
      <c r="G86" s="131">
        <f t="shared" ref="G86:G92" si="24">D86-E86</f>
        <v>13883081.180000002</v>
      </c>
    </row>
    <row r="87" spans="1:7" x14ac:dyDescent="0.25">
      <c r="A87" s="127" t="s">
        <v>307</v>
      </c>
      <c r="B87" s="131">
        <v>0</v>
      </c>
      <c r="C87" s="156">
        <v>0</v>
      </c>
      <c r="D87" s="131">
        <f t="shared" si="23"/>
        <v>0</v>
      </c>
      <c r="E87" s="156">
        <v>0</v>
      </c>
      <c r="F87" s="156">
        <v>0</v>
      </c>
      <c r="G87" s="131">
        <f t="shared" si="24"/>
        <v>0</v>
      </c>
    </row>
    <row r="88" spans="1:7" x14ac:dyDescent="0.25">
      <c r="A88" s="127" t="s">
        <v>308</v>
      </c>
      <c r="B88" s="133">
        <v>5629276.4000000004</v>
      </c>
      <c r="C88" s="155">
        <v>0</v>
      </c>
      <c r="D88" s="131">
        <f t="shared" si="23"/>
        <v>5629276.4000000004</v>
      </c>
      <c r="E88" s="155">
        <v>16225.81</v>
      </c>
      <c r="F88" s="155">
        <v>16225.81</v>
      </c>
      <c r="G88" s="131">
        <f t="shared" si="24"/>
        <v>5613050.5900000008</v>
      </c>
    </row>
    <row r="89" spans="1:7" x14ac:dyDescent="0.25">
      <c r="A89" s="127" t="s">
        <v>309</v>
      </c>
      <c r="B89" s="133">
        <v>740000</v>
      </c>
      <c r="C89" s="155">
        <v>0</v>
      </c>
      <c r="D89" s="131">
        <f t="shared" si="23"/>
        <v>740000</v>
      </c>
      <c r="E89" s="155">
        <v>0</v>
      </c>
      <c r="F89" s="155">
        <v>0</v>
      </c>
      <c r="G89" s="131">
        <f t="shared" si="24"/>
        <v>740000</v>
      </c>
    </row>
    <row r="90" spans="1:7" x14ac:dyDescent="0.25">
      <c r="A90" s="127" t="s">
        <v>310</v>
      </c>
      <c r="B90" s="133">
        <v>18007023.329999998</v>
      </c>
      <c r="C90" s="155">
        <v>0</v>
      </c>
      <c r="D90" s="131">
        <f t="shared" si="23"/>
        <v>18007023.329999998</v>
      </c>
      <c r="E90" s="155">
        <v>7601239.9400000004</v>
      </c>
      <c r="F90" s="155">
        <v>7601239.9400000004</v>
      </c>
      <c r="G90" s="131">
        <f t="shared" si="24"/>
        <v>10405783.389999997</v>
      </c>
    </row>
    <row r="91" spans="1:7" x14ac:dyDescent="0.25">
      <c r="A91" s="127" t="s">
        <v>311</v>
      </c>
      <c r="B91" s="131">
        <v>0</v>
      </c>
      <c r="C91" s="156">
        <v>0</v>
      </c>
      <c r="D91" s="131">
        <f t="shared" si="23"/>
        <v>0</v>
      </c>
      <c r="E91" s="156">
        <v>0</v>
      </c>
      <c r="F91" s="156">
        <v>0</v>
      </c>
      <c r="G91" s="131">
        <f t="shared" si="24"/>
        <v>0</v>
      </c>
    </row>
    <row r="92" spans="1:7" x14ac:dyDescent="0.25">
      <c r="A92" s="127" t="s">
        <v>312</v>
      </c>
      <c r="B92" s="131">
        <v>0</v>
      </c>
      <c r="C92" s="156">
        <v>0</v>
      </c>
      <c r="D92" s="131">
        <f t="shared" si="23"/>
        <v>0</v>
      </c>
      <c r="E92" s="156">
        <v>0</v>
      </c>
      <c r="F92" s="156">
        <v>0</v>
      </c>
      <c r="G92" s="131">
        <f t="shared" si="24"/>
        <v>0</v>
      </c>
    </row>
    <row r="93" spans="1:7" x14ac:dyDescent="0.25">
      <c r="A93" s="126" t="s">
        <v>313</v>
      </c>
      <c r="B93" s="131">
        <f>SUM(B94:B102)</f>
        <v>3100000</v>
      </c>
      <c r="C93" s="131">
        <f t="shared" ref="C93:G93" si="25">SUM(C94:C102)</f>
        <v>1894457.71</v>
      </c>
      <c r="D93" s="131">
        <f t="shared" si="25"/>
        <v>4994457.71</v>
      </c>
      <c r="E93" s="131">
        <f t="shared" si="25"/>
        <v>1248104.0899999999</v>
      </c>
      <c r="F93" s="131">
        <f t="shared" si="25"/>
        <v>1088285.46</v>
      </c>
      <c r="G93" s="131">
        <f t="shared" si="25"/>
        <v>3746353.62</v>
      </c>
    </row>
    <row r="94" spans="1:7" x14ac:dyDescent="0.25">
      <c r="A94" s="127" t="s">
        <v>314</v>
      </c>
      <c r="B94" s="131">
        <v>0</v>
      </c>
      <c r="C94" s="156">
        <v>0</v>
      </c>
      <c r="D94" s="131">
        <f t="shared" ref="D94:D102" si="26">B94+C94</f>
        <v>0</v>
      </c>
      <c r="E94" s="156">
        <v>0</v>
      </c>
      <c r="F94" s="156">
        <v>0</v>
      </c>
      <c r="G94" s="131">
        <f t="shared" ref="G94:G102" si="27">D94-E94</f>
        <v>0</v>
      </c>
    </row>
    <row r="95" spans="1:7" x14ac:dyDescent="0.25">
      <c r="A95" s="127" t="s">
        <v>315</v>
      </c>
      <c r="B95" s="131">
        <v>0</v>
      </c>
      <c r="C95" s="156">
        <v>0</v>
      </c>
      <c r="D95" s="131">
        <f t="shared" si="26"/>
        <v>0</v>
      </c>
      <c r="E95" s="156">
        <v>0</v>
      </c>
      <c r="F95" s="156">
        <v>0</v>
      </c>
      <c r="G95" s="131">
        <f t="shared" si="27"/>
        <v>0</v>
      </c>
    </row>
    <row r="96" spans="1:7" x14ac:dyDescent="0.25">
      <c r="A96" s="127" t="s">
        <v>316</v>
      </c>
      <c r="B96" s="131">
        <v>0</v>
      </c>
      <c r="C96" s="156">
        <v>0</v>
      </c>
      <c r="D96" s="131">
        <f t="shared" si="26"/>
        <v>0</v>
      </c>
      <c r="E96" s="156">
        <v>0</v>
      </c>
      <c r="F96" s="156">
        <v>0</v>
      </c>
      <c r="G96" s="131">
        <f t="shared" si="27"/>
        <v>0</v>
      </c>
    </row>
    <row r="97" spans="1:7" x14ac:dyDescent="0.25">
      <c r="A97" s="127" t="s">
        <v>317</v>
      </c>
      <c r="B97" s="131">
        <v>0</v>
      </c>
      <c r="C97" s="156">
        <v>0</v>
      </c>
      <c r="D97" s="131">
        <f t="shared" si="26"/>
        <v>0</v>
      </c>
      <c r="E97" s="156">
        <v>0</v>
      </c>
      <c r="F97" s="156">
        <v>0</v>
      </c>
      <c r="G97" s="131">
        <f t="shared" si="27"/>
        <v>0</v>
      </c>
    </row>
    <row r="98" spans="1:7" x14ac:dyDescent="0.25">
      <c r="A98" s="122" t="s">
        <v>318</v>
      </c>
      <c r="B98" s="131">
        <v>0</v>
      </c>
      <c r="C98" s="156">
        <v>0</v>
      </c>
      <c r="D98" s="131">
        <f t="shared" si="26"/>
        <v>0</v>
      </c>
      <c r="E98" s="156">
        <v>0</v>
      </c>
      <c r="F98" s="156">
        <v>0</v>
      </c>
      <c r="G98" s="131">
        <f t="shared" si="27"/>
        <v>0</v>
      </c>
    </row>
    <row r="99" spans="1:7" x14ac:dyDescent="0.25">
      <c r="A99" s="127" t="s">
        <v>319</v>
      </c>
      <c r="B99" s="133">
        <v>3000000</v>
      </c>
      <c r="C99" s="155">
        <v>1500000</v>
      </c>
      <c r="D99" s="131">
        <f t="shared" si="26"/>
        <v>4500000</v>
      </c>
      <c r="E99" s="155">
        <v>1127136.8899999999</v>
      </c>
      <c r="F99" s="155">
        <v>967318.26</v>
      </c>
      <c r="G99" s="131">
        <f t="shared" si="27"/>
        <v>3372863.1100000003</v>
      </c>
    </row>
    <row r="100" spans="1:7" x14ac:dyDescent="0.25">
      <c r="A100" s="127" t="s">
        <v>320</v>
      </c>
      <c r="B100" s="131">
        <v>0</v>
      </c>
      <c r="C100" s="156">
        <v>0</v>
      </c>
      <c r="D100" s="131">
        <f t="shared" si="26"/>
        <v>0</v>
      </c>
      <c r="E100" s="156">
        <v>0</v>
      </c>
      <c r="F100" s="156">
        <v>0</v>
      </c>
      <c r="G100" s="131">
        <f t="shared" si="27"/>
        <v>0</v>
      </c>
    </row>
    <row r="101" spans="1:7" x14ac:dyDescent="0.25">
      <c r="A101" s="127" t="s">
        <v>321</v>
      </c>
      <c r="B101" s="133">
        <v>100000</v>
      </c>
      <c r="C101" s="155">
        <v>0</v>
      </c>
      <c r="D101" s="131">
        <f t="shared" si="26"/>
        <v>100000</v>
      </c>
      <c r="E101" s="155">
        <v>0</v>
      </c>
      <c r="F101" s="155">
        <v>0</v>
      </c>
      <c r="G101" s="131">
        <f t="shared" si="27"/>
        <v>100000</v>
      </c>
    </row>
    <row r="102" spans="1:7" x14ac:dyDescent="0.25">
      <c r="A102" s="127" t="s">
        <v>322</v>
      </c>
      <c r="B102" s="133">
        <v>0</v>
      </c>
      <c r="C102" s="155">
        <v>394457.71</v>
      </c>
      <c r="D102" s="131">
        <f t="shared" si="26"/>
        <v>394457.71</v>
      </c>
      <c r="E102" s="155">
        <v>120967.2</v>
      </c>
      <c r="F102" s="155">
        <v>120967.2</v>
      </c>
      <c r="G102" s="131">
        <f t="shared" si="27"/>
        <v>273490.51</v>
      </c>
    </row>
    <row r="103" spans="1:7" x14ac:dyDescent="0.25">
      <c r="A103" s="126" t="s">
        <v>323</v>
      </c>
      <c r="B103" s="131">
        <f>SUM(B104:B112)</f>
        <v>413442.73</v>
      </c>
      <c r="C103" s="131">
        <f>SUM(C104:C112)</f>
        <v>1626095.17</v>
      </c>
      <c r="D103" s="131">
        <f t="shared" ref="D103:G103" si="28">SUM(D104:D112)</f>
        <v>2039537.9</v>
      </c>
      <c r="E103" s="131">
        <f t="shared" si="28"/>
        <v>58200.4</v>
      </c>
      <c r="F103" s="131">
        <f t="shared" si="28"/>
        <v>58200.4</v>
      </c>
      <c r="G103" s="131">
        <f t="shared" si="28"/>
        <v>1981337.5</v>
      </c>
    </row>
    <row r="104" spans="1:7" x14ac:dyDescent="0.25">
      <c r="A104" s="127" t="s">
        <v>324</v>
      </c>
      <c r="B104" s="131">
        <v>0</v>
      </c>
      <c r="C104" s="156">
        <v>0</v>
      </c>
      <c r="D104" s="131">
        <f t="shared" ref="D104:D112" si="29">B104+C104</f>
        <v>0</v>
      </c>
      <c r="E104" s="156">
        <v>0</v>
      </c>
      <c r="F104" s="156">
        <v>0</v>
      </c>
      <c r="G104" s="131">
        <f t="shared" ref="G104:G112" si="30">D104-E104</f>
        <v>0</v>
      </c>
    </row>
    <row r="105" spans="1:7" x14ac:dyDescent="0.25">
      <c r="A105" s="127" t="s">
        <v>325</v>
      </c>
      <c r="B105" s="131">
        <v>0</v>
      </c>
      <c r="C105" s="156">
        <v>0</v>
      </c>
      <c r="D105" s="131">
        <f t="shared" si="29"/>
        <v>0</v>
      </c>
      <c r="E105" s="156">
        <v>0</v>
      </c>
      <c r="F105" s="156">
        <v>0</v>
      </c>
      <c r="G105" s="131">
        <f t="shared" si="30"/>
        <v>0</v>
      </c>
    </row>
    <row r="106" spans="1:7" x14ac:dyDescent="0.25">
      <c r="A106" s="127" t="s">
        <v>326</v>
      </c>
      <c r="B106" s="131">
        <v>0</v>
      </c>
      <c r="C106" s="156">
        <v>0</v>
      </c>
      <c r="D106" s="131">
        <f t="shared" si="29"/>
        <v>0</v>
      </c>
      <c r="E106" s="156">
        <v>0</v>
      </c>
      <c r="F106" s="156">
        <v>0</v>
      </c>
      <c r="G106" s="131">
        <f t="shared" si="30"/>
        <v>0</v>
      </c>
    </row>
    <row r="107" spans="1:7" x14ac:dyDescent="0.25">
      <c r="A107" s="127" t="s">
        <v>327</v>
      </c>
      <c r="B107" s="131">
        <v>0</v>
      </c>
      <c r="C107" s="156">
        <v>0</v>
      </c>
      <c r="D107" s="131">
        <f t="shared" si="29"/>
        <v>0</v>
      </c>
      <c r="E107" s="156">
        <v>0</v>
      </c>
      <c r="F107" s="156">
        <v>0</v>
      </c>
      <c r="G107" s="131">
        <f t="shared" si="30"/>
        <v>0</v>
      </c>
    </row>
    <row r="108" spans="1:7" x14ac:dyDescent="0.25">
      <c r="A108" s="127" t="s">
        <v>328</v>
      </c>
      <c r="B108" s="133">
        <v>413442.73</v>
      </c>
      <c r="C108" s="155">
        <v>126095.17</v>
      </c>
      <c r="D108" s="131">
        <f t="shared" si="29"/>
        <v>539537.9</v>
      </c>
      <c r="E108" s="155">
        <v>58200.4</v>
      </c>
      <c r="F108" s="155">
        <v>58200.4</v>
      </c>
      <c r="G108" s="131">
        <f t="shared" si="30"/>
        <v>481337.5</v>
      </c>
    </row>
    <row r="109" spans="1:7" x14ac:dyDescent="0.25">
      <c r="A109" s="127" t="s">
        <v>329</v>
      </c>
      <c r="B109" s="131">
        <v>0</v>
      </c>
      <c r="C109" s="156">
        <v>0</v>
      </c>
      <c r="D109" s="131">
        <f t="shared" si="29"/>
        <v>0</v>
      </c>
      <c r="E109" s="156">
        <v>0</v>
      </c>
      <c r="F109" s="156">
        <v>0</v>
      </c>
      <c r="G109" s="131">
        <f t="shared" si="30"/>
        <v>0</v>
      </c>
    </row>
    <row r="110" spans="1:7" x14ac:dyDescent="0.25">
      <c r="A110" s="127" t="s">
        <v>330</v>
      </c>
      <c r="B110" s="131">
        <v>0</v>
      </c>
      <c r="C110" s="156">
        <v>0</v>
      </c>
      <c r="D110" s="131">
        <f t="shared" si="29"/>
        <v>0</v>
      </c>
      <c r="E110" s="156">
        <v>0</v>
      </c>
      <c r="F110" s="156">
        <v>0</v>
      </c>
      <c r="G110" s="131">
        <f t="shared" si="30"/>
        <v>0</v>
      </c>
    </row>
    <row r="111" spans="1:7" x14ac:dyDescent="0.25">
      <c r="A111" s="127" t="s">
        <v>331</v>
      </c>
      <c r="B111" s="131">
        <v>0</v>
      </c>
      <c r="C111" s="155">
        <v>1500000</v>
      </c>
      <c r="D111" s="131">
        <f t="shared" si="29"/>
        <v>1500000</v>
      </c>
      <c r="E111" s="155">
        <v>0</v>
      </c>
      <c r="F111" s="155">
        <v>0</v>
      </c>
      <c r="G111" s="131">
        <f t="shared" si="30"/>
        <v>1500000</v>
      </c>
    </row>
    <row r="112" spans="1:7" x14ac:dyDescent="0.25">
      <c r="A112" s="127" t="s">
        <v>332</v>
      </c>
      <c r="B112" s="131">
        <v>0</v>
      </c>
      <c r="C112" s="156">
        <v>0</v>
      </c>
      <c r="D112" s="131">
        <f t="shared" si="29"/>
        <v>0</v>
      </c>
      <c r="E112" s="156">
        <v>0</v>
      </c>
      <c r="F112" s="156">
        <v>0</v>
      </c>
      <c r="G112" s="131">
        <f t="shared" si="30"/>
        <v>0</v>
      </c>
    </row>
    <row r="113" spans="1:7" x14ac:dyDescent="0.25">
      <c r="A113" s="126" t="s">
        <v>333</v>
      </c>
      <c r="B113" s="131">
        <f>SUM(B114:B122)</f>
        <v>0</v>
      </c>
      <c r="C113" s="131">
        <f t="shared" ref="C113:G113" si="31">SUM(C114:C122)</f>
        <v>3597121.95</v>
      </c>
      <c r="D113" s="131">
        <f t="shared" si="31"/>
        <v>3597121.95</v>
      </c>
      <c r="E113" s="131">
        <f t="shared" si="31"/>
        <v>1212457.79</v>
      </c>
      <c r="F113" s="131">
        <f t="shared" si="31"/>
        <v>1212457.79</v>
      </c>
      <c r="G113" s="131">
        <f t="shared" si="31"/>
        <v>2384664.16</v>
      </c>
    </row>
    <row r="114" spans="1:7" x14ac:dyDescent="0.25">
      <c r="A114" s="127" t="s">
        <v>334</v>
      </c>
      <c r="B114" s="131">
        <v>0</v>
      </c>
      <c r="C114" s="156">
        <v>0</v>
      </c>
      <c r="D114" s="131">
        <f t="shared" ref="D114:D122" si="32">B114+C114</f>
        <v>0</v>
      </c>
      <c r="E114" s="156">
        <v>0</v>
      </c>
      <c r="F114" s="156">
        <v>0</v>
      </c>
      <c r="G114" s="131">
        <f t="shared" ref="G114:G122" si="33">D114-E114</f>
        <v>0</v>
      </c>
    </row>
    <row r="115" spans="1:7" x14ac:dyDescent="0.25">
      <c r="A115" s="127" t="s">
        <v>335</v>
      </c>
      <c r="B115" s="131">
        <v>0</v>
      </c>
      <c r="C115" s="156">
        <v>0</v>
      </c>
      <c r="D115" s="131">
        <f t="shared" si="32"/>
        <v>0</v>
      </c>
      <c r="E115" s="156">
        <v>0</v>
      </c>
      <c r="F115" s="156">
        <v>0</v>
      </c>
      <c r="G115" s="131">
        <f t="shared" si="33"/>
        <v>0</v>
      </c>
    </row>
    <row r="116" spans="1:7" x14ac:dyDescent="0.25">
      <c r="A116" s="127" t="s">
        <v>336</v>
      </c>
      <c r="B116" s="131">
        <v>0</v>
      </c>
      <c r="C116" s="156">
        <v>0</v>
      </c>
      <c r="D116" s="131">
        <f t="shared" si="32"/>
        <v>0</v>
      </c>
      <c r="E116" s="156">
        <v>0</v>
      </c>
      <c r="F116" s="156">
        <v>0</v>
      </c>
      <c r="G116" s="131">
        <f t="shared" si="33"/>
        <v>0</v>
      </c>
    </row>
    <row r="117" spans="1:7" x14ac:dyDescent="0.25">
      <c r="A117" s="127" t="s">
        <v>337</v>
      </c>
      <c r="B117" s="133">
        <v>0</v>
      </c>
      <c r="C117" s="155">
        <v>3597121.95</v>
      </c>
      <c r="D117" s="131">
        <f t="shared" si="32"/>
        <v>3597121.95</v>
      </c>
      <c r="E117" s="155">
        <v>1212457.79</v>
      </c>
      <c r="F117" s="155">
        <v>1212457.79</v>
      </c>
      <c r="G117" s="131">
        <f t="shared" si="33"/>
        <v>2384664.16</v>
      </c>
    </row>
    <row r="118" spans="1:7" x14ac:dyDescent="0.25">
      <c r="A118" s="127" t="s">
        <v>338</v>
      </c>
      <c r="B118" s="131">
        <v>0</v>
      </c>
      <c r="C118" s="156">
        <v>0</v>
      </c>
      <c r="D118" s="131">
        <f t="shared" si="32"/>
        <v>0</v>
      </c>
      <c r="E118" s="156">
        <v>0</v>
      </c>
      <c r="F118" s="156">
        <v>0</v>
      </c>
      <c r="G118" s="131">
        <f t="shared" si="33"/>
        <v>0</v>
      </c>
    </row>
    <row r="119" spans="1:7" x14ac:dyDescent="0.25">
      <c r="A119" s="127" t="s">
        <v>339</v>
      </c>
      <c r="B119" s="131">
        <v>0</v>
      </c>
      <c r="C119" s="156">
        <v>0</v>
      </c>
      <c r="D119" s="131">
        <f t="shared" si="32"/>
        <v>0</v>
      </c>
      <c r="E119" s="156">
        <v>0</v>
      </c>
      <c r="F119" s="156">
        <v>0</v>
      </c>
      <c r="G119" s="131">
        <f t="shared" si="33"/>
        <v>0</v>
      </c>
    </row>
    <row r="120" spans="1:7" x14ac:dyDescent="0.25">
      <c r="A120" s="127" t="s">
        <v>340</v>
      </c>
      <c r="B120" s="131">
        <v>0</v>
      </c>
      <c r="C120" s="156">
        <v>0</v>
      </c>
      <c r="D120" s="131">
        <f t="shared" si="32"/>
        <v>0</v>
      </c>
      <c r="E120" s="156">
        <v>0</v>
      </c>
      <c r="F120" s="156">
        <v>0</v>
      </c>
      <c r="G120" s="131">
        <f t="shared" si="33"/>
        <v>0</v>
      </c>
    </row>
    <row r="121" spans="1:7" x14ac:dyDescent="0.25">
      <c r="A121" s="127" t="s">
        <v>341</v>
      </c>
      <c r="B121" s="131">
        <v>0</v>
      </c>
      <c r="C121" s="156">
        <v>0</v>
      </c>
      <c r="D121" s="131">
        <f t="shared" si="32"/>
        <v>0</v>
      </c>
      <c r="E121" s="156">
        <v>0</v>
      </c>
      <c r="F121" s="156">
        <v>0</v>
      </c>
      <c r="G121" s="131">
        <f t="shared" si="33"/>
        <v>0</v>
      </c>
    </row>
    <row r="122" spans="1:7" x14ac:dyDescent="0.25">
      <c r="A122" s="127" t="s">
        <v>342</v>
      </c>
      <c r="B122" s="131">
        <v>0</v>
      </c>
      <c r="C122" s="156">
        <v>0</v>
      </c>
      <c r="D122" s="131">
        <f t="shared" si="32"/>
        <v>0</v>
      </c>
      <c r="E122" s="156">
        <v>0</v>
      </c>
      <c r="F122" s="156">
        <v>0</v>
      </c>
      <c r="G122" s="131">
        <f t="shared" si="33"/>
        <v>0</v>
      </c>
    </row>
    <row r="123" spans="1:7" x14ac:dyDescent="0.25">
      <c r="A123" s="126" t="s">
        <v>343</v>
      </c>
      <c r="B123" s="131">
        <f>SUM(B124:B132)</f>
        <v>0</v>
      </c>
      <c r="C123" s="131">
        <f t="shared" ref="C123:G123" si="34">SUM(C124:C132)</f>
        <v>300000</v>
      </c>
      <c r="D123" s="131">
        <f t="shared" si="34"/>
        <v>300000</v>
      </c>
      <c r="E123" s="131">
        <f t="shared" si="34"/>
        <v>0</v>
      </c>
      <c r="F123" s="131">
        <f t="shared" si="34"/>
        <v>0</v>
      </c>
      <c r="G123" s="131">
        <f t="shared" si="34"/>
        <v>300000</v>
      </c>
    </row>
    <row r="124" spans="1:7" x14ac:dyDescent="0.25">
      <c r="A124" s="127" t="s">
        <v>344</v>
      </c>
      <c r="B124" s="131">
        <v>0</v>
      </c>
      <c r="C124" s="156">
        <v>0</v>
      </c>
      <c r="D124" s="131">
        <f t="shared" ref="D124:D132" si="35">B124+C124</f>
        <v>0</v>
      </c>
      <c r="E124" s="131">
        <v>0</v>
      </c>
      <c r="F124" s="131">
        <v>0</v>
      </c>
      <c r="G124" s="131">
        <f t="shared" ref="G124:G132" si="36">D124-E124</f>
        <v>0</v>
      </c>
    </row>
    <row r="125" spans="1:7" x14ac:dyDescent="0.25">
      <c r="A125" s="127" t="s">
        <v>345</v>
      </c>
      <c r="B125" s="131">
        <v>0</v>
      </c>
      <c r="C125" s="156">
        <v>0</v>
      </c>
      <c r="D125" s="131">
        <f t="shared" si="35"/>
        <v>0</v>
      </c>
      <c r="E125" s="131">
        <v>0</v>
      </c>
      <c r="F125" s="131">
        <v>0</v>
      </c>
      <c r="G125" s="131">
        <f t="shared" si="36"/>
        <v>0</v>
      </c>
    </row>
    <row r="126" spans="1:7" x14ac:dyDescent="0.25">
      <c r="A126" s="127" t="s">
        <v>346</v>
      </c>
      <c r="B126" s="131">
        <v>0</v>
      </c>
      <c r="C126" s="156">
        <v>0</v>
      </c>
      <c r="D126" s="131">
        <f t="shared" si="35"/>
        <v>0</v>
      </c>
      <c r="E126" s="131">
        <v>0</v>
      </c>
      <c r="F126" s="131">
        <v>0</v>
      </c>
      <c r="G126" s="131">
        <f t="shared" si="36"/>
        <v>0</v>
      </c>
    </row>
    <row r="127" spans="1:7" x14ac:dyDescent="0.25">
      <c r="A127" s="127" t="s">
        <v>347</v>
      </c>
      <c r="B127" s="131">
        <v>0</v>
      </c>
      <c r="C127" s="155">
        <v>300000</v>
      </c>
      <c r="D127" s="131">
        <f t="shared" si="35"/>
        <v>300000</v>
      </c>
      <c r="E127" s="131">
        <v>0</v>
      </c>
      <c r="F127" s="131">
        <v>0</v>
      </c>
      <c r="G127" s="131">
        <f t="shared" si="36"/>
        <v>300000</v>
      </c>
    </row>
    <row r="128" spans="1:7" x14ac:dyDescent="0.25">
      <c r="A128" s="127" t="s">
        <v>348</v>
      </c>
      <c r="B128" s="131">
        <v>0</v>
      </c>
      <c r="C128" s="156">
        <v>0</v>
      </c>
      <c r="D128" s="131">
        <f t="shared" si="35"/>
        <v>0</v>
      </c>
      <c r="E128" s="131">
        <v>0</v>
      </c>
      <c r="F128" s="131">
        <v>0</v>
      </c>
      <c r="G128" s="131">
        <f t="shared" si="36"/>
        <v>0</v>
      </c>
    </row>
    <row r="129" spans="1:7" x14ac:dyDescent="0.25">
      <c r="A129" s="127" t="s">
        <v>349</v>
      </c>
      <c r="B129" s="131">
        <v>0</v>
      </c>
      <c r="C129" s="156">
        <v>0</v>
      </c>
      <c r="D129" s="131">
        <f t="shared" si="35"/>
        <v>0</v>
      </c>
      <c r="E129" s="131">
        <v>0</v>
      </c>
      <c r="F129" s="131">
        <v>0</v>
      </c>
      <c r="G129" s="131">
        <f t="shared" si="36"/>
        <v>0</v>
      </c>
    </row>
    <row r="130" spans="1:7" x14ac:dyDescent="0.25">
      <c r="A130" s="127" t="s">
        <v>350</v>
      </c>
      <c r="B130" s="131">
        <v>0</v>
      </c>
      <c r="C130" s="156">
        <v>0</v>
      </c>
      <c r="D130" s="131">
        <f t="shared" si="35"/>
        <v>0</v>
      </c>
      <c r="E130" s="131">
        <v>0</v>
      </c>
      <c r="F130" s="131">
        <v>0</v>
      </c>
      <c r="G130" s="131">
        <f t="shared" si="36"/>
        <v>0</v>
      </c>
    </row>
    <row r="131" spans="1:7" x14ac:dyDescent="0.25">
      <c r="A131" s="127" t="s">
        <v>351</v>
      </c>
      <c r="B131" s="131">
        <v>0</v>
      </c>
      <c r="C131" s="156">
        <v>0</v>
      </c>
      <c r="D131" s="131">
        <f t="shared" si="35"/>
        <v>0</v>
      </c>
      <c r="E131" s="131">
        <v>0</v>
      </c>
      <c r="F131" s="131">
        <v>0</v>
      </c>
      <c r="G131" s="131">
        <f t="shared" si="36"/>
        <v>0</v>
      </c>
    </row>
    <row r="132" spans="1:7" x14ac:dyDescent="0.25">
      <c r="A132" s="127" t="s">
        <v>352</v>
      </c>
      <c r="B132" s="131">
        <v>0</v>
      </c>
      <c r="C132" s="156">
        <v>0</v>
      </c>
      <c r="D132" s="131">
        <f t="shared" si="35"/>
        <v>0</v>
      </c>
      <c r="E132" s="131">
        <v>0</v>
      </c>
      <c r="F132" s="131">
        <v>0</v>
      </c>
      <c r="G132" s="131">
        <f t="shared" si="36"/>
        <v>0</v>
      </c>
    </row>
    <row r="133" spans="1:7" x14ac:dyDescent="0.25">
      <c r="A133" s="126" t="s">
        <v>353</v>
      </c>
      <c r="B133" s="131">
        <f>SUM(B134:B136)</f>
        <v>31046597.199999999</v>
      </c>
      <c r="C133" s="131">
        <f t="shared" ref="C133:G133" si="37">SUM(C134:C136)</f>
        <v>21858635.879999999</v>
      </c>
      <c r="D133" s="131">
        <f t="shared" si="37"/>
        <v>52905233.079999998</v>
      </c>
      <c r="E133" s="131">
        <f t="shared" si="37"/>
        <v>14035869.76</v>
      </c>
      <c r="F133" s="131">
        <f t="shared" si="37"/>
        <v>14035869.76</v>
      </c>
      <c r="G133" s="131">
        <f t="shared" si="37"/>
        <v>38869363.32</v>
      </c>
    </row>
    <row r="134" spans="1:7" x14ac:dyDescent="0.25">
      <c r="A134" s="127" t="s">
        <v>354</v>
      </c>
      <c r="B134" s="133">
        <v>31046597.199999999</v>
      </c>
      <c r="C134" s="155">
        <v>21858635.879999999</v>
      </c>
      <c r="D134" s="131">
        <f t="shared" ref="D134:D157" si="38">B134+C134</f>
        <v>52905233.079999998</v>
      </c>
      <c r="E134" s="155">
        <v>14035869.76</v>
      </c>
      <c r="F134" s="155">
        <v>14035869.76</v>
      </c>
      <c r="G134" s="131">
        <f t="shared" ref="G134:G136" si="39">D134-E134</f>
        <v>38869363.32</v>
      </c>
    </row>
    <row r="135" spans="1:7" x14ac:dyDescent="0.25">
      <c r="A135" s="127" t="s">
        <v>355</v>
      </c>
      <c r="B135" s="131">
        <v>0</v>
      </c>
      <c r="C135" s="131">
        <v>0</v>
      </c>
      <c r="D135" s="131">
        <f t="shared" si="38"/>
        <v>0</v>
      </c>
      <c r="E135" s="131">
        <v>0</v>
      </c>
      <c r="F135" s="131">
        <v>0</v>
      </c>
      <c r="G135" s="131">
        <f t="shared" si="39"/>
        <v>0</v>
      </c>
    </row>
    <row r="136" spans="1:7" x14ac:dyDescent="0.25">
      <c r="A136" s="127" t="s">
        <v>356</v>
      </c>
      <c r="B136" s="131">
        <v>0</v>
      </c>
      <c r="C136" s="131">
        <v>0</v>
      </c>
      <c r="D136" s="131">
        <f t="shared" si="38"/>
        <v>0</v>
      </c>
      <c r="E136" s="131">
        <v>0</v>
      </c>
      <c r="F136" s="131">
        <v>0</v>
      </c>
      <c r="G136" s="131">
        <f t="shared" si="39"/>
        <v>0</v>
      </c>
    </row>
    <row r="137" spans="1:7" x14ac:dyDescent="0.25">
      <c r="A137" s="126" t="s">
        <v>357</v>
      </c>
      <c r="B137" s="131">
        <f>SUM(B138:B142,B144:B145)</f>
        <v>0</v>
      </c>
      <c r="C137" s="131">
        <f t="shared" ref="C137:G137" si="40">SUM(C138:C142,C144:C145)</f>
        <v>0</v>
      </c>
      <c r="D137" s="131">
        <f t="shared" si="40"/>
        <v>0</v>
      </c>
      <c r="E137" s="131">
        <f t="shared" si="40"/>
        <v>0</v>
      </c>
      <c r="F137" s="131">
        <f t="shared" si="40"/>
        <v>0</v>
      </c>
      <c r="G137" s="131">
        <f t="shared" si="40"/>
        <v>0</v>
      </c>
    </row>
    <row r="138" spans="1:7" x14ac:dyDescent="0.25">
      <c r="A138" s="127" t="s">
        <v>358</v>
      </c>
      <c r="B138" s="131">
        <v>0</v>
      </c>
      <c r="C138" s="131">
        <v>0</v>
      </c>
      <c r="D138" s="131">
        <f t="shared" si="38"/>
        <v>0</v>
      </c>
      <c r="E138" s="131">
        <v>0</v>
      </c>
      <c r="F138" s="131">
        <v>0</v>
      </c>
      <c r="G138" s="131">
        <f t="shared" ref="G138:G145" si="41">D138-E138</f>
        <v>0</v>
      </c>
    </row>
    <row r="139" spans="1:7" x14ac:dyDescent="0.25">
      <c r="A139" s="127" t="s">
        <v>359</v>
      </c>
      <c r="B139" s="131">
        <v>0</v>
      </c>
      <c r="C139" s="131">
        <v>0</v>
      </c>
      <c r="D139" s="131">
        <f t="shared" si="38"/>
        <v>0</v>
      </c>
      <c r="E139" s="131">
        <v>0</v>
      </c>
      <c r="F139" s="131">
        <v>0</v>
      </c>
      <c r="G139" s="131">
        <f t="shared" si="41"/>
        <v>0</v>
      </c>
    </row>
    <row r="140" spans="1:7" x14ac:dyDescent="0.25">
      <c r="A140" s="127" t="s">
        <v>360</v>
      </c>
      <c r="B140" s="131">
        <v>0</v>
      </c>
      <c r="C140" s="131">
        <v>0</v>
      </c>
      <c r="D140" s="131">
        <f t="shared" si="38"/>
        <v>0</v>
      </c>
      <c r="E140" s="131">
        <v>0</v>
      </c>
      <c r="F140" s="131">
        <v>0</v>
      </c>
      <c r="G140" s="131">
        <f t="shared" si="41"/>
        <v>0</v>
      </c>
    </row>
    <row r="141" spans="1:7" x14ac:dyDescent="0.25">
      <c r="A141" s="127" t="s">
        <v>361</v>
      </c>
      <c r="B141" s="131">
        <v>0</v>
      </c>
      <c r="C141" s="131">
        <v>0</v>
      </c>
      <c r="D141" s="131">
        <f t="shared" si="38"/>
        <v>0</v>
      </c>
      <c r="E141" s="131">
        <v>0</v>
      </c>
      <c r="F141" s="131">
        <v>0</v>
      </c>
      <c r="G141" s="131">
        <f t="shared" si="41"/>
        <v>0</v>
      </c>
    </row>
    <row r="142" spans="1:7" x14ac:dyDescent="0.25">
      <c r="A142" s="127" t="s">
        <v>362</v>
      </c>
      <c r="B142" s="131">
        <v>0</v>
      </c>
      <c r="C142" s="131">
        <v>0</v>
      </c>
      <c r="D142" s="131">
        <f t="shared" si="38"/>
        <v>0</v>
      </c>
      <c r="E142" s="131">
        <v>0</v>
      </c>
      <c r="F142" s="131">
        <v>0</v>
      </c>
      <c r="G142" s="131">
        <f t="shared" si="41"/>
        <v>0</v>
      </c>
    </row>
    <row r="143" spans="1:7" x14ac:dyDescent="0.25">
      <c r="A143" s="127" t="s">
        <v>363</v>
      </c>
      <c r="B143" s="131">
        <v>0</v>
      </c>
      <c r="C143" s="131">
        <v>0</v>
      </c>
      <c r="D143" s="131">
        <f t="shared" si="38"/>
        <v>0</v>
      </c>
      <c r="E143" s="131">
        <v>0</v>
      </c>
      <c r="F143" s="131">
        <v>0</v>
      </c>
      <c r="G143" s="131">
        <f t="shared" si="41"/>
        <v>0</v>
      </c>
    </row>
    <row r="144" spans="1:7" x14ac:dyDescent="0.25">
      <c r="A144" s="127" t="s">
        <v>364</v>
      </c>
      <c r="B144" s="131">
        <v>0</v>
      </c>
      <c r="C144" s="131">
        <v>0</v>
      </c>
      <c r="D144" s="131">
        <f t="shared" si="38"/>
        <v>0</v>
      </c>
      <c r="E144" s="131">
        <v>0</v>
      </c>
      <c r="F144" s="131">
        <v>0</v>
      </c>
      <c r="G144" s="131">
        <f t="shared" si="41"/>
        <v>0</v>
      </c>
    </row>
    <row r="145" spans="1:7" x14ac:dyDescent="0.25">
      <c r="A145" s="127" t="s">
        <v>365</v>
      </c>
      <c r="B145" s="131">
        <v>0</v>
      </c>
      <c r="C145" s="131">
        <v>0</v>
      </c>
      <c r="D145" s="131">
        <f t="shared" si="38"/>
        <v>0</v>
      </c>
      <c r="E145" s="131">
        <v>0</v>
      </c>
      <c r="F145" s="131">
        <v>0</v>
      </c>
      <c r="G145" s="131">
        <f t="shared" si="41"/>
        <v>0</v>
      </c>
    </row>
    <row r="146" spans="1:7" x14ac:dyDescent="0.25">
      <c r="A146" s="126" t="s">
        <v>366</v>
      </c>
      <c r="B146" s="131">
        <f>SUM(B147:B149)</f>
        <v>0</v>
      </c>
      <c r="C146" s="131">
        <f t="shared" ref="C146:G146" si="42">SUM(C147:C149)</f>
        <v>0</v>
      </c>
      <c r="D146" s="131">
        <f t="shared" si="42"/>
        <v>0</v>
      </c>
      <c r="E146" s="131">
        <f t="shared" si="42"/>
        <v>0</v>
      </c>
      <c r="F146" s="131">
        <f t="shared" si="42"/>
        <v>0</v>
      </c>
      <c r="G146" s="131">
        <f t="shared" si="42"/>
        <v>0</v>
      </c>
    </row>
    <row r="147" spans="1:7" x14ac:dyDescent="0.25">
      <c r="A147" s="127" t="s">
        <v>367</v>
      </c>
      <c r="B147" s="131">
        <v>0</v>
      </c>
      <c r="C147" s="131">
        <v>0</v>
      </c>
      <c r="D147" s="131">
        <f t="shared" si="38"/>
        <v>0</v>
      </c>
      <c r="E147" s="131">
        <v>0</v>
      </c>
      <c r="F147" s="131">
        <v>0</v>
      </c>
      <c r="G147" s="131">
        <f t="shared" ref="G147:G149" si="43">D147-E147</f>
        <v>0</v>
      </c>
    </row>
    <row r="148" spans="1:7" x14ac:dyDescent="0.25">
      <c r="A148" s="127" t="s">
        <v>368</v>
      </c>
      <c r="B148" s="131">
        <v>0</v>
      </c>
      <c r="C148" s="131">
        <v>0</v>
      </c>
      <c r="D148" s="131">
        <f t="shared" si="38"/>
        <v>0</v>
      </c>
      <c r="E148" s="131">
        <v>0</v>
      </c>
      <c r="F148" s="131">
        <v>0</v>
      </c>
      <c r="G148" s="131">
        <f t="shared" si="43"/>
        <v>0</v>
      </c>
    </row>
    <row r="149" spans="1:7" x14ac:dyDescent="0.25">
      <c r="A149" s="127" t="s">
        <v>369</v>
      </c>
      <c r="B149" s="131">
        <v>0</v>
      </c>
      <c r="C149" s="131">
        <v>0</v>
      </c>
      <c r="D149" s="131">
        <f t="shared" si="38"/>
        <v>0</v>
      </c>
      <c r="E149" s="131">
        <v>0</v>
      </c>
      <c r="F149" s="131">
        <v>0</v>
      </c>
      <c r="G149" s="131">
        <f t="shared" si="43"/>
        <v>0</v>
      </c>
    </row>
    <row r="150" spans="1:7" x14ac:dyDescent="0.25">
      <c r="A150" s="126" t="s">
        <v>370</v>
      </c>
      <c r="B150" s="131">
        <f>SUM(B151:B157)</f>
        <v>0</v>
      </c>
      <c r="C150" s="131">
        <f t="shared" ref="C150:G150" si="44">SUM(C151:C157)</f>
        <v>0</v>
      </c>
      <c r="D150" s="131">
        <f t="shared" si="44"/>
        <v>0</v>
      </c>
      <c r="E150" s="131">
        <f t="shared" si="44"/>
        <v>0</v>
      </c>
      <c r="F150" s="131">
        <f t="shared" si="44"/>
        <v>0</v>
      </c>
      <c r="G150" s="131">
        <f t="shared" si="44"/>
        <v>0</v>
      </c>
    </row>
    <row r="151" spans="1:7" x14ac:dyDescent="0.25">
      <c r="A151" s="127" t="s">
        <v>371</v>
      </c>
      <c r="B151" s="131">
        <v>0</v>
      </c>
      <c r="C151" s="131">
        <v>0</v>
      </c>
      <c r="D151" s="131">
        <f t="shared" si="38"/>
        <v>0</v>
      </c>
      <c r="E151" s="131">
        <v>0</v>
      </c>
      <c r="F151" s="131">
        <v>0</v>
      </c>
      <c r="G151" s="131">
        <f t="shared" ref="G151:G157" si="45">D151-E151</f>
        <v>0</v>
      </c>
    </row>
    <row r="152" spans="1:7" x14ac:dyDescent="0.25">
      <c r="A152" s="127" t="s">
        <v>372</v>
      </c>
      <c r="B152" s="131">
        <v>0</v>
      </c>
      <c r="C152" s="131">
        <v>0</v>
      </c>
      <c r="D152" s="131">
        <f t="shared" si="38"/>
        <v>0</v>
      </c>
      <c r="E152" s="131">
        <v>0</v>
      </c>
      <c r="F152" s="131">
        <v>0</v>
      </c>
      <c r="G152" s="131">
        <f t="shared" si="45"/>
        <v>0</v>
      </c>
    </row>
    <row r="153" spans="1:7" x14ac:dyDescent="0.25">
      <c r="A153" s="127" t="s">
        <v>373</v>
      </c>
      <c r="B153" s="131">
        <v>0</v>
      </c>
      <c r="C153" s="131">
        <v>0</v>
      </c>
      <c r="D153" s="131">
        <f t="shared" si="38"/>
        <v>0</v>
      </c>
      <c r="E153" s="131">
        <v>0</v>
      </c>
      <c r="F153" s="131">
        <v>0</v>
      </c>
      <c r="G153" s="131">
        <f t="shared" si="45"/>
        <v>0</v>
      </c>
    </row>
    <row r="154" spans="1:7" x14ac:dyDescent="0.25">
      <c r="A154" s="122" t="s">
        <v>374</v>
      </c>
      <c r="B154" s="131">
        <v>0</v>
      </c>
      <c r="C154" s="131">
        <v>0</v>
      </c>
      <c r="D154" s="131">
        <f t="shared" si="38"/>
        <v>0</v>
      </c>
      <c r="E154" s="131">
        <v>0</v>
      </c>
      <c r="F154" s="131">
        <v>0</v>
      </c>
      <c r="G154" s="131">
        <f t="shared" si="45"/>
        <v>0</v>
      </c>
    </row>
    <row r="155" spans="1:7" x14ac:dyDescent="0.25">
      <c r="A155" s="127" t="s">
        <v>375</v>
      </c>
      <c r="B155" s="131">
        <v>0</v>
      </c>
      <c r="C155" s="131">
        <v>0</v>
      </c>
      <c r="D155" s="131">
        <f t="shared" si="38"/>
        <v>0</v>
      </c>
      <c r="E155" s="131">
        <v>0</v>
      </c>
      <c r="F155" s="131">
        <v>0</v>
      </c>
      <c r="G155" s="131">
        <f t="shared" si="45"/>
        <v>0</v>
      </c>
    </row>
    <row r="156" spans="1:7" x14ac:dyDescent="0.25">
      <c r="A156" s="127" t="s">
        <v>376</v>
      </c>
      <c r="B156" s="131">
        <v>0</v>
      </c>
      <c r="C156" s="131">
        <v>0</v>
      </c>
      <c r="D156" s="131">
        <f t="shared" si="38"/>
        <v>0</v>
      </c>
      <c r="E156" s="131">
        <v>0</v>
      </c>
      <c r="F156" s="131">
        <v>0</v>
      </c>
      <c r="G156" s="131">
        <f t="shared" si="45"/>
        <v>0</v>
      </c>
    </row>
    <row r="157" spans="1:7" x14ac:dyDescent="0.25">
      <c r="A157" s="127" t="s">
        <v>377</v>
      </c>
      <c r="B157" s="131">
        <v>0</v>
      </c>
      <c r="C157" s="131">
        <v>0</v>
      </c>
      <c r="D157" s="131">
        <f t="shared" si="38"/>
        <v>0</v>
      </c>
      <c r="E157" s="131">
        <v>0</v>
      </c>
      <c r="F157" s="131">
        <v>0</v>
      </c>
      <c r="G157" s="131">
        <f t="shared" si="45"/>
        <v>0</v>
      </c>
    </row>
    <row r="158" spans="1:7" x14ac:dyDescent="0.25">
      <c r="A158" s="123"/>
      <c r="B158" s="132"/>
      <c r="C158" s="132"/>
      <c r="D158" s="132"/>
      <c r="E158" s="132"/>
      <c r="F158" s="132"/>
      <c r="G158" s="132"/>
    </row>
    <row r="159" spans="1:7" x14ac:dyDescent="0.25">
      <c r="A159" s="124" t="s">
        <v>379</v>
      </c>
      <c r="B159" s="130">
        <f>B9+B84</f>
        <v>298657678.38999999</v>
      </c>
      <c r="C159" s="130">
        <f t="shared" ref="C159:G159" si="46">C9+C84</f>
        <v>93345314.219999999</v>
      </c>
      <c r="D159" s="130">
        <f t="shared" si="46"/>
        <v>392002992.61000001</v>
      </c>
      <c r="E159" s="130">
        <f t="shared" si="46"/>
        <v>139362042.44999999</v>
      </c>
      <c r="F159" s="130">
        <f t="shared" si="46"/>
        <v>136868676.53999999</v>
      </c>
      <c r="G159" s="130">
        <f t="shared" si="46"/>
        <v>252640950.15999997</v>
      </c>
    </row>
    <row r="160" spans="1:7" x14ac:dyDescent="0.25">
      <c r="A160" s="35"/>
      <c r="B160" s="93"/>
      <c r="C160" s="93"/>
      <c r="D160" s="93"/>
      <c r="E160" s="93"/>
      <c r="F160" s="93"/>
      <c r="G160" s="93"/>
    </row>
  </sheetData>
  <protectedRanges>
    <protectedRange sqref="B84:G84 B9:G9" name="Rango1_2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9" fitToHeight="2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58"/>
  <sheetViews>
    <sheetView showGridLines="0" topLeftCell="A43" zoomScale="75" zoomScaleNormal="75" workbookViewId="0">
      <selection activeCell="A32" sqref="A32"/>
    </sheetView>
  </sheetViews>
  <sheetFormatPr baseColWidth="10" defaultColWidth="11" defaultRowHeight="15" x14ac:dyDescent="0.25"/>
  <cols>
    <col min="1" max="1" width="47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35.450000000000003" customHeight="1" x14ac:dyDescent="0.25">
      <c r="A1" s="213" t="s">
        <v>380</v>
      </c>
      <c r="B1" s="214"/>
      <c r="C1" s="214"/>
      <c r="D1" s="214"/>
      <c r="E1" s="214"/>
      <c r="F1" s="214"/>
      <c r="G1" s="215"/>
    </row>
    <row r="2" spans="1:7" ht="15" customHeight="1" x14ac:dyDescent="0.25">
      <c r="A2" s="198" t="str">
        <f>'Formato 1'!A2</f>
        <v>Municipio de Uriangato Gto.</v>
      </c>
      <c r="B2" s="199"/>
      <c r="C2" s="199"/>
      <c r="D2" s="199"/>
      <c r="E2" s="199"/>
      <c r="F2" s="199"/>
      <c r="G2" s="200"/>
    </row>
    <row r="3" spans="1:7" ht="15" customHeight="1" x14ac:dyDescent="0.25">
      <c r="A3" s="201" t="s">
        <v>297</v>
      </c>
      <c r="B3" s="202"/>
      <c r="C3" s="202"/>
      <c r="D3" s="202"/>
      <c r="E3" s="202"/>
      <c r="F3" s="202"/>
      <c r="G3" s="203"/>
    </row>
    <row r="4" spans="1:7" ht="15" customHeight="1" x14ac:dyDescent="0.25">
      <c r="A4" s="90" t="s">
        <v>381</v>
      </c>
      <c r="B4" s="91"/>
      <c r="C4" s="91"/>
      <c r="D4" s="91"/>
      <c r="E4" s="91"/>
      <c r="F4" s="91"/>
      <c r="G4" s="92"/>
    </row>
    <row r="5" spans="1:7" ht="15" customHeight="1" x14ac:dyDescent="0.25">
      <c r="A5" s="201" t="str">
        <f>'Formato 3'!A4</f>
        <v>Del 1 de enero al 30 de junio de 2026</v>
      </c>
      <c r="B5" s="202"/>
      <c r="C5" s="202"/>
      <c r="D5" s="202"/>
      <c r="E5" s="202"/>
      <c r="F5" s="202"/>
      <c r="G5" s="203"/>
    </row>
    <row r="6" spans="1:7" x14ac:dyDescent="0.25">
      <c r="A6" s="204" t="s">
        <v>2</v>
      </c>
      <c r="B6" s="205"/>
      <c r="C6" s="205"/>
      <c r="D6" s="205"/>
      <c r="E6" s="205"/>
      <c r="F6" s="205"/>
      <c r="G6" s="206"/>
    </row>
    <row r="7" spans="1:7" ht="15" customHeight="1" x14ac:dyDescent="0.25">
      <c r="A7" s="208" t="s">
        <v>5</v>
      </c>
      <c r="B7" s="210" t="s">
        <v>299</v>
      </c>
      <c r="C7" s="210"/>
      <c r="D7" s="210"/>
      <c r="E7" s="210"/>
      <c r="F7" s="210"/>
      <c r="G7" s="212" t="s">
        <v>300</v>
      </c>
    </row>
    <row r="8" spans="1:7" ht="30" x14ac:dyDescent="0.25">
      <c r="A8" s="209"/>
      <c r="B8" s="18" t="s">
        <v>205</v>
      </c>
      <c r="C8" s="7" t="s">
        <v>231</v>
      </c>
      <c r="D8" s="18" t="s">
        <v>232</v>
      </c>
      <c r="E8" s="18" t="s">
        <v>190</v>
      </c>
      <c r="F8" s="18" t="s">
        <v>206</v>
      </c>
      <c r="G8" s="211"/>
    </row>
    <row r="9" spans="1:7" ht="15.75" customHeight="1" x14ac:dyDescent="0.25">
      <c r="A9" s="134" t="s">
        <v>382</v>
      </c>
      <c r="B9" s="137">
        <f>SUM(B10:B45)</f>
        <v>215283249.18000001</v>
      </c>
      <c r="C9" s="137">
        <f t="shared" ref="C9:G9" si="0">SUM(C10:C45)</f>
        <v>64069003.509999998</v>
      </c>
      <c r="D9" s="137">
        <f t="shared" si="0"/>
        <v>279352252.69</v>
      </c>
      <c r="E9" s="137">
        <f t="shared" si="0"/>
        <v>104634936.29000002</v>
      </c>
      <c r="F9" s="137">
        <f t="shared" si="0"/>
        <v>102301389.01000001</v>
      </c>
      <c r="G9" s="137">
        <f t="shared" si="0"/>
        <v>174717316.40000001</v>
      </c>
    </row>
    <row r="10" spans="1:7" x14ac:dyDescent="0.25">
      <c r="A10" s="141" t="s">
        <v>538</v>
      </c>
      <c r="B10" s="157">
        <v>3560152.77</v>
      </c>
      <c r="C10" s="157">
        <v>0</v>
      </c>
      <c r="D10" s="138">
        <f>B10+C10</f>
        <v>3560152.77</v>
      </c>
      <c r="E10" s="157">
        <v>1007760.22</v>
      </c>
      <c r="F10" s="157">
        <v>1003016.7</v>
      </c>
      <c r="G10" s="138">
        <f>D10-E10</f>
        <v>2552392.5499999998</v>
      </c>
    </row>
    <row r="11" spans="1:7" x14ac:dyDescent="0.25">
      <c r="A11" s="141" t="s">
        <v>539</v>
      </c>
      <c r="B11" s="157">
        <v>29132490.190000001</v>
      </c>
      <c r="C11" s="157">
        <v>6629578.9199999999</v>
      </c>
      <c r="D11" s="138">
        <f t="shared" ref="D11:D44" si="1">B11+C11</f>
        <v>35762069.109999999</v>
      </c>
      <c r="E11" s="157">
        <v>13288442.75</v>
      </c>
      <c r="F11" s="157">
        <v>12951856.710000001</v>
      </c>
      <c r="G11" s="138">
        <f t="shared" ref="G11:G44" si="2">D11-E11</f>
        <v>22473626.359999999</v>
      </c>
    </row>
    <row r="12" spans="1:7" x14ac:dyDescent="0.25">
      <c r="A12" s="141" t="s">
        <v>540</v>
      </c>
      <c r="B12" s="157">
        <v>2603896.64</v>
      </c>
      <c r="C12" s="157">
        <v>2200000</v>
      </c>
      <c r="D12" s="138">
        <f t="shared" si="1"/>
        <v>4803896.6400000006</v>
      </c>
      <c r="E12" s="157">
        <v>2594837.9</v>
      </c>
      <c r="F12" s="157">
        <v>2590511.33</v>
      </c>
      <c r="G12" s="138">
        <f t="shared" si="2"/>
        <v>2209058.7400000007</v>
      </c>
    </row>
    <row r="13" spans="1:7" x14ac:dyDescent="0.25">
      <c r="A13" s="141" t="s">
        <v>541</v>
      </c>
      <c r="B13" s="157">
        <v>4430228.53</v>
      </c>
      <c r="C13" s="157">
        <v>9661.18</v>
      </c>
      <c r="D13" s="138">
        <f t="shared" si="1"/>
        <v>4439889.71</v>
      </c>
      <c r="E13" s="157">
        <v>1456829.91</v>
      </c>
      <c r="F13" s="157">
        <v>1453707.78</v>
      </c>
      <c r="G13" s="138">
        <f t="shared" si="2"/>
        <v>2983059.8</v>
      </c>
    </row>
    <row r="14" spans="1:7" x14ac:dyDescent="0.25">
      <c r="A14" s="141" t="s">
        <v>542</v>
      </c>
      <c r="B14" s="157">
        <v>3430394.45</v>
      </c>
      <c r="C14" s="157">
        <v>46322.36</v>
      </c>
      <c r="D14" s="138">
        <f t="shared" si="1"/>
        <v>3476716.81</v>
      </c>
      <c r="E14" s="157">
        <v>1453738.65</v>
      </c>
      <c r="F14" s="157">
        <v>1448781.46</v>
      </c>
      <c r="G14" s="138">
        <f t="shared" si="2"/>
        <v>2022978.1600000001</v>
      </c>
    </row>
    <row r="15" spans="1:7" x14ac:dyDescent="0.25">
      <c r="A15" s="141" t="s">
        <v>543</v>
      </c>
      <c r="B15" s="157">
        <v>5905003.46</v>
      </c>
      <c r="C15" s="157">
        <v>90000</v>
      </c>
      <c r="D15" s="138">
        <f t="shared" si="1"/>
        <v>5995003.46</v>
      </c>
      <c r="E15" s="157">
        <v>2319322.4500000002</v>
      </c>
      <c r="F15" s="157">
        <v>2312890.2799999998</v>
      </c>
      <c r="G15" s="138">
        <f t="shared" si="2"/>
        <v>3675681.01</v>
      </c>
    </row>
    <row r="16" spans="1:7" x14ac:dyDescent="0.25">
      <c r="A16" s="141" t="s">
        <v>544</v>
      </c>
      <c r="B16" s="157">
        <v>3150388.26</v>
      </c>
      <c r="C16" s="157">
        <v>0</v>
      </c>
      <c r="D16" s="138">
        <f t="shared" si="1"/>
        <v>3150388.26</v>
      </c>
      <c r="E16" s="157">
        <v>1300025.42</v>
      </c>
      <c r="F16" s="157">
        <v>1271236.22</v>
      </c>
      <c r="G16" s="138">
        <f t="shared" si="2"/>
        <v>1850362.8399999999</v>
      </c>
    </row>
    <row r="17" spans="1:7" x14ac:dyDescent="0.25">
      <c r="A17" s="141" t="s">
        <v>545</v>
      </c>
      <c r="B17" s="157">
        <v>1492818.27</v>
      </c>
      <c r="C17" s="157">
        <v>650000</v>
      </c>
      <c r="D17" s="138">
        <f t="shared" si="1"/>
        <v>2142818.27</v>
      </c>
      <c r="E17" s="157">
        <v>1208112.95</v>
      </c>
      <c r="F17" s="157">
        <v>1206632.79</v>
      </c>
      <c r="G17" s="138">
        <f t="shared" si="2"/>
        <v>934705.32000000007</v>
      </c>
    </row>
    <row r="18" spans="1:7" x14ac:dyDescent="0.25">
      <c r="A18" s="141" t="s">
        <v>546</v>
      </c>
      <c r="B18" s="157">
        <v>2290920.52</v>
      </c>
      <c r="C18" s="157">
        <v>9605.3799999999992</v>
      </c>
      <c r="D18" s="138">
        <f t="shared" si="1"/>
        <v>2300525.9</v>
      </c>
      <c r="E18" s="157">
        <v>875132.05</v>
      </c>
      <c r="F18" s="157">
        <v>869344.47</v>
      </c>
      <c r="G18" s="138">
        <f t="shared" si="2"/>
        <v>1425393.8499999999</v>
      </c>
    </row>
    <row r="19" spans="1:7" x14ac:dyDescent="0.25">
      <c r="A19" s="141" t="s">
        <v>547</v>
      </c>
      <c r="B19" s="157">
        <v>3001405.8</v>
      </c>
      <c r="C19" s="157">
        <v>0</v>
      </c>
      <c r="D19" s="138">
        <f t="shared" si="1"/>
        <v>3001405.8</v>
      </c>
      <c r="E19" s="157">
        <v>1238573.9099999999</v>
      </c>
      <c r="F19" s="157">
        <v>1235259.51</v>
      </c>
      <c r="G19" s="138">
        <f t="shared" si="2"/>
        <v>1762831.89</v>
      </c>
    </row>
    <row r="20" spans="1:7" x14ac:dyDescent="0.25">
      <c r="A20" s="141" t="s">
        <v>548</v>
      </c>
      <c r="B20" s="157">
        <v>22356363.27</v>
      </c>
      <c r="C20" s="157">
        <v>96742.35</v>
      </c>
      <c r="D20" s="138">
        <f t="shared" si="1"/>
        <v>22453105.620000001</v>
      </c>
      <c r="E20" s="157">
        <v>8003336.9800000004</v>
      </c>
      <c r="F20" s="157">
        <v>7810514.7400000002</v>
      </c>
      <c r="G20" s="138">
        <f t="shared" si="2"/>
        <v>14449768.640000001</v>
      </c>
    </row>
    <row r="21" spans="1:7" x14ac:dyDescent="0.25">
      <c r="A21" s="141" t="s">
        <v>549</v>
      </c>
      <c r="B21" s="157">
        <v>540254.94999999995</v>
      </c>
      <c r="C21" s="157">
        <v>0</v>
      </c>
      <c r="D21" s="138">
        <f t="shared" si="1"/>
        <v>540254.94999999995</v>
      </c>
      <c r="E21" s="157">
        <v>216200.7</v>
      </c>
      <c r="F21" s="157">
        <v>215634.22</v>
      </c>
      <c r="G21" s="138">
        <f t="shared" si="2"/>
        <v>324054.24999999994</v>
      </c>
    </row>
    <row r="22" spans="1:7" x14ac:dyDescent="0.25">
      <c r="A22" s="141" t="s">
        <v>550</v>
      </c>
      <c r="B22" s="157">
        <v>1535218.26</v>
      </c>
      <c r="C22" s="157">
        <v>9605.3799999999992</v>
      </c>
      <c r="D22" s="138">
        <f t="shared" si="1"/>
        <v>1544823.64</v>
      </c>
      <c r="E22" s="157">
        <v>529217.87</v>
      </c>
      <c r="F22" s="157">
        <v>527117.06000000006</v>
      </c>
      <c r="G22" s="138">
        <f t="shared" si="2"/>
        <v>1015605.7699999999</v>
      </c>
    </row>
    <row r="23" spans="1:7" x14ac:dyDescent="0.25">
      <c r="A23" s="141" t="s">
        <v>551</v>
      </c>
      <c r="B23" s="157">
        <v>1618758.3</v>
      </c>
      <c r="C23" s="157">
        <v>0</v>
      </c>
      <c r="D23" s="138">
        <f t="shared" si="1"/>
        <v>1618758.3</v>
      </c>
      <c r="E23" s="157">
        <v>558037.68000000005</v>
      </c>
      <c r="F23" s="157">
        <v>555306.84</v>
      </c>
      <c r="G23" s="138">
        <f t="shared" si="2"/>
        <v>1060720.6200000001</v>
      </c>
    </row>
    <row r="24" spans="1:7" x14ac:dyDescent="0.25">
      <c r="A24" s="141" t="s">
        <v>552</v>
      </c>
      <c r="B24" s="157">
        <v>2891447.26</v>
      </c>
      <c r="C24" s="157">
        <v>6053093.5999999996</v>
      </c>
      <c r="D24" s="138">
        <f t="shared" si="1"/>
        <v>8944540.8599999994</v>
      </c>
      <c r="E24" s="157">
        <v>2338502.4</v>
      </c>
      <c r="F24" s="157">
        <v>2327270.52</v>
      </c>
      <c r="G24" s="138">
        <f t="shared" si="2"/>
        <v>6606038.459999999</v>
      </c>
    </row>
    <row r="25" spans="1:7" x14ac:dyDescent="0.25">
      <c r="A25" s="141" t="s">
        <v>553</v>
      </c>
      <c r="B25" s="157">
        <v>2269479.7400000002</v>
      </c>
      <c r="C25" s="157">
        <v>891000</v>
      </c>
      <c r="D25" s="138">
        <f t="shared" si="1"/>
        <v>3160479.74</v>
      </c>
      <c r="E25" s="157">
        <v>749347.31</v>
      </c>
      <c r="F25" s="157">
        <v>739746.36</v>
      </c>
      <c r="G25" s="138">
        <f t="shared" si="2"/>
        <v>2411132.4300000002</v>
      </c>
    </row>
    <row r="26" spans="1:7" x14ac:dyDescent="0.25">
      <c r="A26" s="141" t="s">
        <v>554</v>
      </c>
      <c r="B26" s="157">
        <v>6141877.8899999997</v>
      </c>
      <c r="C26" s="157">
        <v>443000</v>
      </c>
      <c r="D26" s="138">
        <f t="shared" si="1"/>
        <v>6584877.8899999997</v>
      </c>
      <c r="E26" s="157">
        <v>470112.53</v>
      </c>
      <c r="F26" s="157">
        <v>467763.33</v>
      </c>
      <c r="G26" s="138">
        <f t="shared" si="2"/>
        <v>6114765.3599999994</v>
      </c>
    </row>
    <row r="27" spans="1:7" x14ac:dyDescent="0.25">
      <c r="A27" s="141" t="s">
        <v>555</v>
      </c>
      <c r="B27" s="157">
        <v>2271007.6</v>
      </c>
      <c r="C27" s="157">
        <v>0</v>
      </c>
      <c r="D27" s="138">
        <f t="shared" si="1"/>
        <v>2271007.6</v>
      </c>
      <c r="E27" s="157">
        <v>813143.72</v>
      </c>
      <c r="F27" s="157">
        <v>799903.82</v>
      </c>
      <c r="G27" s="138">
        <f t="shared" si="2"/>
        <v>1457863.8800000001</v>
      </c>
    </row>
    <row r="28" spans="1:7" x14ac:dyDescent="0.25">
      <c r="A28" s="141" t="s">
        <v>556</v>
      </c>
      <c r="B28" s="157">
        <v>2192034.8199999998</v>
      </c>
      <c r="C28" s="157">
        <v>11178.99</v>
      </c>
      <c r="D28" s="138">
        <f t="shared" si="1"/>
        <v>2203213.81</v>
      </c>
      <c r="E28" s="157">
        <v>877460.35</v>
      </c>
      <c r="F28" s="157">
        <v>860430.95</v>
      </c>
      <c r="G28" s="138">
        <f t="shared" si="2"/>
        <v>1325753.46</v>
      </c>
    </row>
    <row r="29" spans="1:7" x14ac:dyDescent="0.25">
      <c r="A29" s="141" t="s">
        <v>557</v>
      </c>
      <c r="B29" s="157">
        <v>14358055.189999999</v>
      </c>
      <c r="C29" s="157">
        <v>41844577.560000002</v>
      </c>
      <c r="D29" s="138">
        <f t="shared" si="1"/>
        <v>56202632.75</v>
      </c>
      <c r="E29" s="157">
        <v>20465222.23</v>
      </c>
      <c r="F29" s="157">
        <v>19974466.940000001</v>
      </c>
      <c r="G29" s="138">
        <f t="shared" si="2"/>
        <v>35737410.519999996</v>
      </c>
    </row>
    <row r="30" spans="1:7" x14ac:dyDescent="0.25">
      <c r="A30" s="141" t="s">
        <v>558</v>
      </c>
      <c r="B30" s="157">
        <v>2687498.74</v>
      </c>
      <c r="C30" s="157">
        <v>0</v>
      </c>
      <c r="D30" s="138">
        <f t="shared" si="1"/>
        <v>2687498.74</v>
      </c>
      <c r="E30" s="157">
        <v>843578.43</v>
      </c>
      <c r="F30" s="157">
        <v>785391.47</v>
      </c>
      <c r="G30" s="138">
        <f t="shared" si="2"/>
        <v>1843920.31</v>
      </c>
    </row>
    <row r="31" spans="1:7" x14ac:dyDescent="0.25">
      <c r="A31" s="141" t="s">
        <v>559</v>
      </c>
      <c r="B31" s="157">
        <v>5539623.3200000003</v>
      </c>
      <c r="C31" s="157">
        <v>0</v>
      </c>
      <c r="D31" s="138">
        <f t="shared" si="1"/>
        <v>5539623.3200000003</v>
      </c>
      <c r="E31" s="157">
        <v>1078431.57</v>
      </c>
      <c r="F31" s="157">
        <v>1076921.81</v>
      </c>
      <c r="G31" s="138">
        <f t="shared" si="2"/>
        <v>4461191.75</v>
      </c>
    </row>
    <row r="32" spans="1:7" x14ac:dyDescent="0.25">
      <c r="A32" s="141" t="s">
        <v>560</v>
      </c>
      <c r="B32" s="157">
        <v>815216.67</v>
      </c>
      <c r="C32" s="157">
        <v>13981.33</v>
      </c>
      <c r="D32" s="138">
        <f t="shared" si="1"/>
        <v>829198</v>
      </c>
      <c r="E32" s="157">
        <v>304484.33</v>
      </c>
      <c r="F32" s="157">
        <v>304484.33</v>
      </c>
      <c r="G32" s="138">
        <f t="shared" si="2"/>
        <v>524713.66999999993</v>
      </c>
    </row>
    <row r="33" spans="1:7" x14ac:dyDescent="0.25">
      <c r="A33" s="141" t="s">
        <v>561</v>
      </c>
      <c r="B33" s="157">
        <v>44481984.549999997</v>
      </c>
      <c r="C33" s="157">
        <v>3710000</v>
      </c>
      <c r="D33" s="138">
        <f t="shared" si="1"/>
        <v>48191984.549999997</v>
      </c>
      <c r="E33" s="157">
        <v>21291525.649999999</v>
      </c>
      <c r="F33" s="157">
        <v>21038379.989999998</v>
      </c>
      <c r="G33" s="138">
        <f t="shared" si="2"/>
        <v>26900458.899999999</v>
      </c>
    </row>
    <row r="34" spans="1:7" x14ac:dyDescent="0.25">
      <c r="A34" s="141" t="s">
        <v>562</v>
      </c>
      <c r="B34" s="157">
        <v>6082706.29</v>
      </c>
      <c r="C34" s="157">
        <v>-404457.71</v>
      </c>
      <c r="D34" s="138">
        <f t="shared" si="1"/>
        <v>5678248.5800000001</v>
      </c>
      <c r="E34" s="157">
        <v>1663271.24</v>
      </c>
      <c r="F34" s="157">
        <v>1609887.05</v>
      </c>
      <c r="G34" s="138">
        <f t="shared" si="2"/>
        <v>4014977.34</v>
      </c>
    </row>
    <row r="35" spans="1:7" x14ac:dyDescent="0.25">
      <c r="A35" s="141" t="s">
        <v>568</v>
      </c>
      <c r="B35" s="157">
        <v>14346281.189999999</v>
      </c>
      <c r="C35" s="157">
        <v>0</v>
      </c>
      <c r="D35" s="138">
        <f t="shared" si="1"/>
        <v>14346281.189999999</v>
      </c>
      <c r="E35" s="157">
        <v>5474800.9500000002</v>
      </c>
      <c r="F35" s="157">
        <v>5430400.4500000002</v>
      </c>
      <c r="G35" s="138">
        <f t="shared" si="2"/>
        <v>8871480.2399999984</v>
      </c>
    </row>
    <row r="36" spans="1:7" x14ac:dyDescent="0.25">
      <c r="A36" s="141" t="s">
        <v>569</v>
      </c>
      <c r="B36" s="157">
        <v>2096663.3</v>
      </c>
      <c r="C36" s="157">
        <v>0</v>
      </c>
      <c r="D36" s="138">
        <f t="shared" si="1"/>
        <v>2096663.3</v>
      </c>
      <c r="E36" s="157">
        <v>909872.43</v>
      </c>
      <c r="F36" s="157">
        <v>879375.27</v>
      </c>
      <c r="G36" s="138">
        <f t="shared" si="2"/>
        <v>1186790.8700000001</v>
      </c>
    </row>
    <row r="37" spans="1:7" x14ac:dyDescent="0.25">
      <c r="A37" s="141" t="s">
        <v>570</v>
      </c>
      <c r="B37" s="157">
        <v>1567250.84</v>
      </c>
      <c r="C37" s="157">
        <v>0</v>
      </c>
      <c r="D37" s="138">
        <f t="shared" si="1"/>
        <v>1567250.84</v>
      </c>
      <c r="E37" s="157">
        <v>361624.51</v>
      </c>
      <c r="F37" s="157">
        <v>357552.12</v>
      </c>
      <c r="G37" s="138">
        <f t="shared" si="2"/>
        <v>1205626.33</v>
      </c>
    </row>
    <row r="38" spans="1:7" x14ac:dyDescent="0.25">
      <c r="A38" s="141" t="s">
        <v>571</v>
      </c>
      <c r="B38" s="157">
        <v>1131574.53</v>
      </c>
      <c r="C38" s="157">
        <v>0</v>
      </c>
      <c r="D38" s="138">
        <f t="shared" si="1"/>
        <v>1131574.53</v>
      </c>
      <c r="E38" s="157">
        <v>432322.19</v>
      </c>
      <c r="F38" s="157">
        <v>430665.63</v>
      </c>
      <c r="G38" s="138">
        <f t="shared" si="2"/>
        <v>699252.34000000008</v>
      </c>
    </row>
    <row r="39" spans="1:7" x14ac:dyDescent="0.25">
      <c r="A39" s="141" t="s">
        <v>572</v>
      </c>
      <c r="B39" s="157">
        <v>376178.36</v>
      </c>
      <c r="C39" s="157">
        <v>50000</v>
      </c>
      <c r="D39" s="138">
        <f t="shared" si="1"/>
        <v>426178.36</v>
      </c>
      <c r="E39" s="157">
        <v>137169.35</v>
      </c>
      <c r="F39" s="157">
        <v>136306.03</v>
      </c>
      <c r="G39" s="138">
        <f t="shared" si="2"/>
        <v>289009.01</v>
      </c>
    </row>
    <row r="40" spans="1:7" x14ac:dyDescent="0.25">
      <c r="A40" s="141" t="s">
        <v>573</v>
      </c>
      <c r="B40" s="157">
        <v>298721.40999999997</v>
      </c>
      <c r="C40" s="157">
        <v>0</v>
      </c>
      <c r="D40" s="138">
        <f t="shared" si="1"/>
        <v>298721.40999999997</v>
      </c>
      <c r="E40" s="157">
        <v>176013.43</v>
      </c>
      <c r="F40" s="157">
        <v>175791.39</v>
      </c>
      <c r="G40" s="138">
        <f t="shared" si="2"/>
        <v>122707.97999999998</v>
      </c>
    </row>
    <row r="41" spans="1:7" x14ac:dyDescent="0.25">
      <c r="A41" s="141" t="s">
        <v>574</v>
      </c>
      <c r="B41" s="157">
        <v>870921.34</v>
      </c>
      <c r="C41" s="157">
        <v>15114.17</v>
      </c>
      <c r="D41" s="138">
        <f t="shared" si="1"/>
        <v>886035.51</v>
      </c>
      <c r="E41" s="157">
        <v>226382.01</v>
      </c>
      <c r="F41" s="157">
        <v>225778.09</v>
      </c>
      <c r="G41" s="138">
        <f t="shared" si="2"/>
        <v>659653.5</v>
      </c>
    </row>
    <row r="42" spans="1:7" x14ac:dyDescent="0.25">
      <c r="A42" s="141" t="s">
        <v>575</v>
      </c>
      <c r="B42" s="157">
        <v>8916466.3800000008</v>
      </c>
      <c r="C42" s="157">
        <v>1700000</v>
      </c>
      <c r="D42" s="138">
        <f t="shared" si="1"/>
        <v>10616466.380000001</v>
      </c>
      <c r="E42" s="157">
        <v>4458233.22</v>
      </c>
      <c r="F42" s="157">
        <v>3715194.35</v>
      </c>
      <c r="G42" s="138">
        <f t="shared" si="2"/>
        <v>6158233.1600000011</v>
      </c>
    </row>
    <row r="43" spans="1:7" x14ac:dyDescent="0.25">
      <c r="A43" s="141" t="s">
        <v>576</v>
      </c>
      <c r="B43" s="157">
        <v>6227737.96</v>
      </c>
      <c r="C43" s="157">
        <v>0</v>
      </c>
      <c r="D43" s="138">
        <f t="shared" si="1"/>
        <v>6227737.96</v>
      </c>
      <c r="E43" s="157">
        <v>3113869</v>
      </c>
      <c r="F43" s="157">
        <v>3113869</v>
      </c>
      <c r="G43" s="138">
        <f t="shared" si="2"/>
        <v>3113868.96</v>
      </c>
    </row>
    <row r="44" spans="1:7" x14ac:dyDescent="0.25">
      <c r="A44" s="141" t="s">
        <v>577</v>
      </c>
      <c r="B44" s="157">
        <v>4672228.13</v>
      </c>
      <c r="C44" s="157">
        <v>0</v>
      </c>
      <c r="D44" s="138">
        <f t="shared" si="1"/>
        <v>4672228.13</v>
      </c>
      <c r="E44" s="157">
        <v>2400000</v>
      </c>
      <c r="F44" s="157">
        <v>2400000</v>
      </c>
      <c r="G44" s="138">
        <f t="shared" si="2"/>
        <v>2272228.13</v>
      </c>
    </row>
    <row r="45" spans="1:7" x14ac:dyDescent="0.25">
      <c r="A45" s="136" t="s">
        <v>151</v>
      </c>
      <c r="B45" s="139"/>
      <c r="C45" s="139"/>
      <c r="D45" s="139"/>
      <c r="E45" s="139"/>
      <c r="F45" s="139"/>
      <c r="G45" s="139"/>
    </row>
    <row r="46" spans="1:7" x14ac:dyDescent="0.25">
      <c r="A46" s="135" t="s">
        <v>383</v>
      </c>
      <c r="B46" s="140">
        <f>SUM(B47:B55)</f>
        <v>83374429.209999993</v>
      </c>
      <c r="C46" s="140">
        <f t="shared" ref="C46:G46" si="3">SUM(C47:C55)</f>
        <v>29276310.709999997</v>
      </c>
      <c r="D46" s="140">
        <f t="shared" si="3"/>
        <v>112650739.92</v>
      </c>
      <c r="E46" s="140">
        <f t="shared" si="3"/>
        <v>34727106.159999996</v>
      </c>
      <c r="F46" s="140">
        <f t="shared" si="3"/>
        <v>34567287.530000001</v>
      </c>
      <c r="G46" s="140">
        <f t="shared" si="3"/>
        <v>77923633.760000005</v>
      </c>
    </row>
    <row r="47" spans="1:7" x14ac:dyDescent="0.25">
      <c r="A47" s="141" t="s">
        <v>541</v>
      </c>
      <c r="B47" s="157">
        <v>680000</v>
      </c>
      <c r="C47" s="157">
        <v>0</v>
      </c>
      <c r="D47" s="138">
        <f t="shared" ref="D47:D55" si="4">B47+C47</f>
        <v>680000</v>
      </c>
      <c r="E47" s="157">
        <v>35871.46</v>
      </c>
      <c r="F47" s="157">
        <v>35871.46</v>
      </c>
      <c r="G47" s="138">
        <f t="shared" ref="G47:G55" si="5">D47-E47</f>
        <v>644128.54</v>
      </c>
    </row>
    <row r="48" spans="1:7" x14ac:dyDescent="0.25">
      <c r="A48" s="141" t="s">
        <v>552</v>
      </c>
      <c r="B48" s="157">
        <v>0</v>
      </c>
      <c r="C48" s="157">
        <v>2498121.9500000002</v>
      </c>
      <c r="D48" s="138">
        <f t="shared" si="4"/>
        <v>2498121.9500000002</v>
      </c>
      <c r="E48" s="157">
        <v>1122457.79</v>
      </c>
      <c r="F48" s="157">
        <v>1122457.79</v>
      </c>
      <c r="G48" s="138">
        <f t="shared" si="5"/>
        <v>1375664.1600000001</v>
      </c>
    </row>
    <row r="49" spans="1:7" x14ac:dyDescent="0.25">
      <c r="A49" s="141" t="s">
        <v>553</v>
      </c>
      <c r="B49" s="157">
        <v>0</v>
      </c>
      <c r="C49" s="157">
        <v>1099000</v>
      </c>
      <c r="D49" s="138">
        <f t="shared" si="4"/>
        <v>1099000</v>
      </c>
      <c r="E49" s="157">
        <v>90000</v>
      </c>
      <c r="F49" s="157">
        <v>90000</v>
      </c>
      <c r="G49" s="138">
        <f t="shared" si="5"/>
        <v>1009000</v>
      </c>
    </row>
    <row r="50" spans="1:7" x14ac:dyDescent="0.25">
      <c r="A50" s="141" t="s">
        <v>554</v>
      </c>
      <c r="B50" s="157">
        <v>0</v>
      </c>
      <c r="C50" s="157">
        <v>1500000</v>
      </c>
      <c r="D50" s="138">
        <f t="shared" si="4"/>
        <v>1500000</v>
      </c>
      <c r="E50" s="157">
        <v>0</v>
      </c>
      <c r="F50" s="157">
        <v>0</v>
      </c>
      <c r="G50" s="138">
        <f t="shared" si="5"/>
        <v>1500000</v>
      </c>
    </row>
    <row r="51" spans="1:7" x14ac:dyDescent="0.25">
      <c r="A51" s="141" t="s">
        <v>557</v>
      </c>
      <c r="B51" s="157">
        <v>31046597.199999999</v>
      </c>
      <c r="C51" s="157">
        <v>21858635.879999999</v>
      </c>
      <c r="D51" s="138">
        <f t="shared" si="4"/>
        <v>52905233.079999998</v>
      </c>
      <c r="E51" s="157">
        <v>14035869.76</v>
      </c>
      <c r="F51" s="157">
        <v>14035869.76</v>
      </c>
      <c r="G51" s="138">
        <f t="shared" si="5"/>
        <v>38869363.32</v>
      </c>
    </row>
    <row r="52" spans="1:7" x14ac:dyDescent="0.25">
      <c r="A52" s="141" t="s">
        <v>562</v>
      </c>
      <c r="B52" s="157">
        <v>49663761.009999998</v>
      </c>
      <c r="C52" s="157">
        <v>2020552.88</v>
      </c>
      <c r="D52" s="138">
        <f t="shared" si="4"/>
        <v>51684313.890000001</v>
      </c>
      <c r="E52" s="157">
        <v>18762996.109999999</v>
      </c>
      <c r="F52" s="157">
        <v>18603177.48</v>
      </c>
      <c r="G52" s="138">
        <f t="shared" si="5"/>
        <v>32921317.780000001</v>
      </c>
    </row>
    <row r="53" spans="1:7" x14ac:dyDescent="0.25">
      <c r="A53" s="141" t="s">
        <v>568</v>
      </c>
      <c r="B53" s="157">
        <v>200000</v>
      </c>
      <c r="C53" s="157">
        <v>0</v>
      </c>
      <c r="D53" s="138">
        <f t="shared" si="4"/>
        <v>200000</v>
      </c>
      <c r="E53" s="157">
        <v>0</v>
      </c>
      <c r="F53" s="157">
        <v>0</v>
      </c>
      <c r="G53" s="138">
        <f t="shared" si="5"/>
        <v>200000</v>
      </c>
    </row>
    <row r="54" spans="1:7" x14ac:dyDescent="0.25">
      <c r="A54" s="141" t="s">
        <v>569</v>
      </c>
      <c r="B54" s="157">
        <v>1784071</v>
      </c>
      <c r="C54" s="157">
        <v>0</v>
      </c>
      <c r="D54" s="138">
        <f t="shared" si="4"/>
        <v>1784071</v>
      </c>
      <c r="E54" s="157">
        <v>679911.04</v>
      </c>
      <c r="F54" s="157">
        <v>679911.04</v>
      </c>
      <c r="G54" s="138">
        <f t="shared" si="5"/>
        <v>1104159.96</v>
      </c>
    </row>
    <row r="55" spans="1:7" x14ac:dyDescent="0.25">
      <c r="A55" s="141" t="s">
        <v>571</v>
      </c>
      <c r="B55" s="157">
        <v>0</v>
      </c>
      <c r="C55" s="157">
        <v>300000</v>
      </c>
      <c r="D55" s="138">
        <f t="shared" si="4"/>
        <v>300000</v>
      </c>
      <c r="E55" s="157">
        <v>0</v>
      </c>
      <c r="F55" s="157">
        <v>0</v>
      </c>
      <c r="G55" s="138">
        <f t="shared" si="5"/>
        <v>300000</v>
      </c>
    </row>
    <row r="56" spans="1:7" x14ac:dyDescent="0.25">
      <c r="A56" s="141"/>
      <c r="B56" s="157"/>
      <c r="C56" s="157"/>
      <c r="D56" s="138"/>
      <c r="E56" s="157"/>
      <c r="F56" s="157"/>
      <c r="G56" s="138"/>
    </row>
    <row r="57" spans="1:7" x14ac:dyDescent="0.25">
      <c r="A57" s="135" t="s">
        <v>379</v>
      </c>
      <c r="B57" s="140">
        <f>B9+B46</f>
        <v>298657678.38999999</v>
      </c>
      <c r="C57" s="140">
        <f t="shared" ref="C57:F57" si="6">C9+C46</f>
        <v>93345314.219999999</v>
      </c>
      <c r="D57" s="140">
        <f>B57+C57</f>
        <v>392002992.61000001</v>
      </c>
      <c r="E57" s="140">
        <f t="shared" si="6"/>
        <v>139362042.45000002</v>
      </c>
      <c r="F57" s="140">
        <f t="shared" si="6"/>
        <v>136868676.54000002</v>
      </c>
      <c r="G57" s="140">
        <f>D57-E57</f>
        <v>252640950.16</v>
      </c>
    </row>
    <row r="58" spans="1:7" x14ac:dyDescent="0.25">
      <c r="A58" s="121"/>
      <c r="B58" s="121"/>
      <c r="C58" s="121"/>
      <c r="D58" s="121"/>
      <c r="E58" s="121"/>
      <c r="F58" s="121"/>
      <c r="G58" s="121"/>
    </row>
  </sheetData>
  <mergeCells count="8">
    <mergeCell ref="A7:A8"/>
    <mergeCell ref="B7:F7"/>
    <mergeCell ref="G7:G8"/>
    <mergeCell ref="A1:G1"/>
    <mergeCell ref="A2:G2"/>
    <mergeCell ref="A3:G3"/>
    <mergeCell ref="A5:G5"/>
    <mergeCell ref="A6:G6"/>
  </mergeCells>
  <dataValidations count="1">
    <dataValidation type="decimal" allowBlank="1" showInputMessage="1" showErrorMessage="1" sqref="B18:C19 B28:C29 E18:F19 E28:F29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78"/>
  <sheetViews>
    <sheetView showGridLines="0" topLeftCell="A55" zoomScale="75" zoomScaleNormal="75" workbookViewId="0">
      <selection activeCell="A36" sqref="A36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35.450000000000003" customHeight="1" x14ac:dyDescent="0.25">
      <c r="A1" s="216" t="s">
        <v>384</v>
      </c>
      <c r="B1" s="217"/>
      <c r="C1" s="217"/>
      <c r="D1" s="217"/>
      <c r="E1" s="217"/>
      <c r="F1" s="217"/>
      <c r="G1" s="217"/>
    </row>
    <row r="2" spans="1:7" x14ac:dyDescent="0.25">
      <c r="A2" s="60" t="str">
        <f>'Formato 1'!A2</f>
        <v>Municipio de Uriangato Gto.</v>
      </c>
      <c r="B2" s="61"/>
      <c r="C2" s="61"/>
      <c r="D2" s="61"/>
      <c r="E2" s="61"/>
      <c r="F2" s="61"/>
      <c r="G2" s="62"/>
    </row>
    <row r="3" spans="1:7" x14ac:dyDescent="0.25">
      <c r="A3" s="63" t="s">
        <v>297</v>
      </c>
      <c r="B3" s="64"/>
      <c r="C3" s="64"/>
      <c r="D3" s="64"/>
      <c r="E3" s="64"/>
      <c r="F3" s="64"/>
      <c r="G3" s="65"/>
    </row>
    <row r="4" spans="1:7" x14ac:dyDescent="0.25">
      <c r="A4" s="63" t="s">
        <v>385</v>
      </c>
      <c r="B4" s="64"/>
      <c r="C4" s="64"/>
      <c r="D4" s="64"/>
      <c r="E4" s="64"/>
      <c r="F4" s="64"/>
      <c r="G4" s="65"/>
    </row>
    <row r="5" spans="1:7" x14ac:dyDescent="0.25">
      <c r="A5" s="63" t="str">
        <f>'Formato 3'!A4</f>
        <v>Del 1 de enero al 30 de junio de 2026</v>
      </c>
      <c r="B5" s="64"/>
      <c r="C5" s="64"/>
      <c r="D5" s="64"/>
      <c r="E5" s="64"/>
      <c r="F5" s="64"/>
      <c r="G5" s="65"/>
    </row>
    <row r="6" spans="1:7" x14ac:dyDescent="0.25">
      <c r="A6" s="66" t="s">
        <v>2</v>
      </c>
      <c r="B6" s="67"/>
      <c r="C6" s="67"/>
      <c r="D6" s="67"/>
      <c r="E6" s="67"/>
      <c r="F6" s="67"/>
      <c r="G6" s="68"/>
    </row>
    <row r="7" spans="1:7" ht="15.75" customHeight="1" x14ac:dyDescent="0.25">
      <c r="A7" s="208" t="s">
        <v>5</v>
      </c>
      <c r="B7" s="204" t="s">
        <v>299</v>
      </c>
      <c r="C7" s="205"/>
      <c r="D7" s="205"/>
      <c r="E7" s="205"/>
      <c r="F7" s="206"/>
      <c r="G7" s="212" t="s">
        <v>300</v>
      </c>
    </row>
    <row r="8" spans="1:7" ht="30" x14ac:dyDescent="0.25">
      <c r="A8" s="209"/>
      <c r="B8" s="18" t="s">
        <v>205</v>
      </c>
      <c r="C8" s="7" t="s">
        <v>386</v>
      </c>
      <c r="D8" s="18" t="s">
        <v>302</v>
      </c>
      <c r="E8" s="18" t="s">
        <v>190</v>
      </c>
      <c r="F8" s="20" t="s">
        <v>206</v>
      </c>
      <c r="G8" s="211"/>
    </row>
    <row r="9" spans="1:7" ht="16.5" customHeight="1" x14ac:dyDescent="0.25">
      <c r="A9" s="19" t="s">
        <v>387</v>
      </c>
      <c r="B9" s="112">
        <f>B10+B19+B27+B37</f>
        <v>215283249.18000001</v>
      </c>
      <c r="C9" s="112">
        <f t="shared" ref="C9:G9" si="0">C10+C19+C27+C37</f>
        <v>64069003.50999999</v>
      </c>
      <c r="D9" s="112">
        <f t="shared" si="0"/>
        <v>279352252.69</v>
      </c>
      <c r="E9" s="112">
        <f t="shared" si="0"/>
        <v>104634936.28999999</v>
      </c>
      <c r="F9" s="112">
        <f t="shared" si="0"/>
        <v>102301389.00999999</v>
      </c>
      <c r="G9" s="112">
        <f t="shared" si="0"/>
        <v>174717316.40000001</v>
      </c>
    </row>
    <row r="10" spans="1:7" ht="15" customHeight="1" x14ac:dyDescent="0.25">
      <c r="A10" s="37" t="s">
        <v>388</v>
      </c>
      <c r="B10" s="113">
        <f>SUM(B11:B18)</f>
        <v>127082000.52</v>
      </c>
      <c r="C10" s="113">
        <f t="shared" ref="C10:G10" si="1">SUM(C11:C18)</f>
        <v>8741433.8099999987</v>
      </c>
      <c r="D10" s="113">
        <f t="shared" si="1"/>
        <v>135823434.32999998</v>
      </c>
      <c r="E10" s="113">
        <f t="shared" si="1"/>
        <v>51322721.409999996</v>
      </c>
      <c r="F10" s="113">
        <f t="shared" si="1"/>
        <v>50549367.219999999</v>
      </c>
      <c r="G10" s="113">
        <f t="shared" si="1"/>
        <v>84500712.920000002</v>
      </c>
    </row>
    <row r="11" spans="1:7" x14ac:dyDescent="0.25">
      <c r="A11" s="42" t="s">
        <v>389</v>
      </c>
      <c r="B11" s="158">
        <v>32133895.989999998</v>
      </c>
      <c r="C11" s="158">
        <v>6629578.9199999999</v>
      </c>
      <c r="D11" s="113">
        <f>B11+C11</f>
        <v>38763474.909999996</v>
      </c>
      <c r="E11" s="158">
        <v>14527016.66</v>
      </c>
      <c r="F11" s="158">
        <v>14187116.220000001</v>
      </c>
      <c r="G11" s="113">
        <f>D11-E11</f>
        <v>24236458.249999996</v>
      </c>
    </row>
    <row r="12" spans="1:7" x14ac:dyDescent="0.25">
      <c r="A12" s="42" t="s">
        <v>390</v>
      </c>
      <c r="B12" s="158">
        <v>540254.94999999995</v>
      </c>
      <c r="C12" s="158">
        <v>0</v>
      </c>
      <c r="D12" s="113">
        <f t="shared" ref="D12:D18" si="2">B12+C12</f>
        <v>540254.94999999995</v>
      </c>
      <c r="E12" s="158">
        <v>216200.7</v>
      </c>
      <c r="F12" s="158">
        <v>215634.22</v>
      </c>
      <c r="G12" s="113">
        <f t="shared" ref="G12:G18" si="3">D12-E12</f>
        <v>324054.24999999994</v>
      </c>
    </row>
    <row r="13" spans="1:7" x14ac:dyDescent="0.25">
      <c r="A13" s="42" t="s">
        <v>391</v>
      </c>
      <c r="B13" s="158">
        <v>19797355.640000001</v>
      </c>
      <c r="C13" s="158">
        <v>2315588.92</v>
      </c>
      <c r="D13" s="113">
        <f t="shared" si="2"/>
        <v>22112944.560000002</v>
      </c>
      <c r="E13" s="158">
        <v>8538864.5</v>
      </c>
      <c r="F13" s="158">
        <v>8503536.1500000004</v>
      </c>
      <c r="G13" s="113">
        <f t="shared" si="3"/>
        <v>13574080.060000002</v>
      </c>
    </row>
    <row r="14" spans="1:7" x14ac:dyDescent="0.25">
      <c r="A14" s="42" t="s">
        <v>392</v>
      </c>
      <c r="B14" s="159">
        <v>0</v>
      </c>
      <c r="C14" s="159">
        <v>0</v>
      </c>
      <c r="D14" s="113">
        <f t="shared" si="2"/>
        <v>0</v>
      </c>
      <c r="E14" s="159">
        <v>0</v>
      </c>
      <c r="F14" s="159">
        <v>0</v>
      </c>
      <c r="G14" s="113">
        <f t="shared" si="3"/>
        <v>0</v>
      </c>
    </row>
    <row r="15" spans="1:7" x14ac:dyDescent="0.25">
      <c r="A15" s="42" t="s">
        <v>393</v>
      </c>
      <c r="B15" s="158">
        <v>5905003.46</v>
      </c>
      <c r="C15" s="158">
        <v>90000</v>
      </c>
      <c r="D15" s="113">
        <f t="shared" si="2"/>
        <v>5995003.46</v>
      </c>
      <c r="E15" s="158">
        <v>2319322.4500000002</v>
      </c>
      <c r="F15" s="158">
        <v>2312890.2799999998</v>
      </c>
      <c r="G15" s="113">
        <f t="shared" si="3"/>
        <v>3675681.01</v>
      </c>
    </row>
    <row r="16" spans="1:7" x14ac:dyDescent="0.25">
      <c r="A16" s="42" t="s">
        <v>394</v>
      </c>
      <c r="B16" s="159">
        <v>0</v>
      </c>
      <c r="C16" s="159">
        <v>0</v>
      </c>
      <c r="D16" s="113">
        <f t="shared" si="2"/>
        <v>0</v>
      </c>
      <c r="E16" s="159">
        <v>0</v>
      </c>
      <c r="F16" s="159">
        <v>0</v>
      </c>
      <c r="G16" s="113">
        <f t="shared" si="3"/>
        <v>0</v>
      </c>
    </row>
    <row r="17" spans="1:7" x14ac:dyDescent="0.25">
      <c r="A17" s="42" t="s">
        <v>395</v>
      </c>
      <c r="B17" s="158">
        <v>22525650.780000001</v>
      </c>
      <c r="C17" s="158">
        <v>-404457.71</v>
      </c>
      <c r="D17" s="113">
        <f t="shared" si="2"/>
        <v>22121193.07</v>
      </c>
      <c r="E17" s="158">
        <v>8047944.6200000001</v>
      </c>
      <c r="F17" s="158">
        <v>7919662.7699999996</v>
      </c>
      <c r="G17" s="113">
        <f t="shared" si="3"/>
        <v>14073248.449999999</v>
      </c>
    </row>
    <row r="18" spans="1:7" x14ac:dyDescent="0.25">
      <c r="A18" s="42" t="s">
        <v>396</v>
      </c>
      <c r="B18" s="158">
        <v>46179839.700000003</v>
      </c>
      <c r="C18" s="158">
        <v>110723.68</v>
      </c>
      <c r="D18" s="113">
        <f t="shared" si="2"/>
        <v>46290563.380000003</v>
      </c>
      <c r="E18" s="158">
        <v>17673372.48</v>
      </c>
      <c r="F18" s="158">
        <v>17410527.579999998</v>
      </c>
      <c r="G18" s="113">
        <f t="shared" si="3"/>
        <v>28617190.900000002</v>
      </c>
    </row>
    <row r="19" spans="1:7" x14ac:dyDescent="0.25">
      <c r="A19" s="37" t="s">
        <v>397</v>
      </c>
      <c r="B19" s="113">
        <f>SUM(B20:B26)</f>
        <v>76462301.820000008</v>
      </c>
      <c r="C19" s="113">
        <f t="shared" ref="C19:G19" si="4">SUM(C20:C26)</f>
        <v>52578850.149999999</v>
      </c>
      <c r="D19" s="113">
        <f t="shared" si="4"/>
        <v>129041151.97000001</v>
      </c>
      <c r="E19" s="113">
        <f t="shared" si="4"/>
        <v>49851393.979999997</v>
      </c>
      <c r="F19" s="113">
        <f t="shared" si="4"/>
        <v>48358671.509999998</v>
      </c>
      <c r="G19" s="113">
        <f t="shared" si="4"/>
        <v>79189757.989999995</v>
      </c>
    </row>
    <row r="20" spans="1:7" x14ac:dyDescent="0.25">
      <c r="A20" s="42" t="s">
        <v>398</v>
      </c>
      <c r="B20" s="158">
        <v>9581147.8699999992</v>
      </c>
      <c r="C20" s="158">
        <v>3611178.99</v>
      </c>
      <c r="D20" s="113">
        <f t="shared" ref="D20:D26" si="5">B20+C20</f>
        <v>13192326.859999999</v>
      </c>
      <c r="E20" s="158">
        <v>4043374.54</v>
      </c>
      <c r="F20" s="158">
        <v>3891631.89</v>
      </c>
      <c r="G20" s="113">
        <f t="shared" ref="G20:G26" si="6">D20-E20</f>
        <v>9148952.3200000003</v>
      </c>
    </row>
    <row r="21" spans="1:7" x14ac:dyDescent="0.25">
      <c r="A21" s="42" t="s">
        <v>399</v>
      </c>
      <c r="B21" s="158">
        <v>36654161.460000001</v>
      </c>
      <c r="C21" s="158">
        <v>47287671.159999996</v>
      </c>
      <c r="D21" s="113">
        <f t="shared" si="5"/>
        <v>83941832.620000005</v>
      </c>
      <c r="E21" s="158">
        <v>33411424.449999999</v>
      </c>
      <c r="F21" s="158">
        <v>32822893.449999999</v>
      </c>
      <c r="G21" s="113">
        <f t="shared" si="6"/>
        <v>50530408.170000002</v>
      </c>
    </row>
    <row r="22" spans="1:7" x14ac:dyDescent="0.25">
      <c r="A22" s="42" t="s">
        <v>400</v>
      </c>
      <c r="B22" s="159">
        <v>0</v>
      </c>
      <c r="C22" s="159">
        <v>0</v>
      </c>
      <c r="D22" s="113">
        <f t="shared" si="5"/>
        <v>0</v>
      </c>
      <c r="E22" s="159">
        <v>0</v>
      </c>
      <c r="F22" s="159">
        <v>0</v>
      </c>
      <c r="G22" s="113">
        <f t="shared" si="6"/>
        <v>0</v>
      </c>
    </row>
    <row r="23" spans="1:7" x14ac:dyDescent="0.25">
      <c r="A23" s="42" t="s">
        <v>401</v>
      </c>
      <c r="B23" s="158">
        <v>10899966.09</v>
      </c>
      <c r="C23" s="158">
        <v>0</v>
      </c>
      <c r="D23" s="113">
        <f t="shared" si="5"/>
        <v>10899966.09</v>
      </c>
      <c r="E23" s="158">
        <v>5513869</v>
      </c>
      <c r="F23" s="158">
        <v>5513869</v>
      </c>
      <c r="G23" s="113">
        <f t="shared" si="6"/>
        <v>5386097.0899999999</v>
      </c>
    </row>
    <row r="24" spans="1:7" x14ac:dyDescent="0.25">
      <c r="A24" s="42" t="s">
        <v>402</v>
      </c>
      <c r="B24" s="158">
        <v>5838344.7300000004</v>
      </c>
      <c r="C24" s="158">
        <v>0</v>
      </c>
      <c r="D24" s="113">
        <f t="shared" si="5"/>
        <v>5838344.7300000004</v>
      </c>
      <c r="E24" s="158">
        <v>1254445</v>
      </c>
      <c r="F24" s="158">
        <v>1252713.2</v>
      </c>
      <c r="G24" s="113">
        <f t="shared" si="6"/>
        <v>4583899.7300000004</v>
      </c>
    </row>
    <row r="25" spans="1:7" x14ac:dyDescent="0.25">
      <c r="A25" s="42" t="s">
        <v>403</v>
      </c>
      <c r="B25" s="158">
        <v>11793130.83</v>
      </c>
      <c r="C25" s="158">
        <v>1700000</v>
      </c>
      <c r="D25" s="113">
        <f t="shared" si="5"/>
        <v>13493130.83</v>
      </c>
      <c r="E25" s="158">
        <v>5263052.4800000004</v>
      </c>
      <c r="F25" s="158">
        <v>4517419.8499999996</v>
      </c>
      <c r="G25" s="113">
        <f t="shared" si="6"/>
        <v>8230078.3499999996</v>
      </c>
    </row>
    <row r="26" spans="1:7" x14ac:dyDescent="0.25">
      <c r="A26" s="42" t="s">
        <v>404</v>
      </c>
      <c r="B26" s="158">
        <v>1695550.84</v>
      </c>
      <c r="C26" s="158">
        <v>-20000</v>
      </c>
      <c r="D26" s="113">
        <f t="shared" si="5"/>
        <v>1675550.84</v>
      </c>
      <c r="E26" s="158">
        <v>365228.51</v>
      </c>
      <c r="F26" s="158">
        <v>360144.12</v>
      </c>
      <c r="G26" s="113">
        <f t="shared" si="6"/>
        <v>1310322.33</v>
      </c>
    </row>
    <row r="27" spans="1:7" x14ac:dyDescent="0.25">
      <c r="A27" s="37" t="s">
        <v>405</v>
      </c>
      <c r="B27" s="113">
        <f>SUM(B28:B36)</f>
        <v>11738946.84</v>
      </c>
      <c r="C27" s="113">
        <f t="shared" ref="C27:G27" si="7">SUM(C28:C36)</f>
        <v>2748719.55</v>
      </c>
      <c r="D27" s="113">
        <f t="shared" si="7"/>
        <v>14487666.390000001</v>
      </c>
      <c r="E27" s="113">
        <f t="shared" si="7"/>
        <v>3460820.8999999994</v>
      </c>
      <c r="F27" s="113">
        <f t="shared" si="7"/>
        <v>3393350.28</v>
      </c>
      <c r="G27" s="113">
        <f t="shared" si="7"/>
        <v>11026845.49</v>
      </c>
    </row>
    <row r="28" spans="1:7" x14ac:dyDescent="0.25">
      <c r="A28" s="44" t="s">
        <v>406</v>
      </c>
      <c r="B28" s="158">
        <v>5312501.45</v>
      </c>
      <c r="C28" s="158">
        <v>24719.55</v>
      </c>
      <c r="D28" s="113">
        <f t="shared" ref="D28:D36" si="8">B28+C28</f>
        <v>5337221</v>
      </c>
      <c r="E28" s="158">
        <v>1111884.1599999999</v>
      </c>
      <c r="F28" s="158">
        <v>1104080.6599999999</v>
      </c>
      <c r="G28" s="113">
        <f t="shared" ref="G28:G36" si="9">D28-E28</f>
        <v>4225336.84</v>
      </c>
    </row>
    <row r="29" spans="1:7" x14ac:dyDescent="0.25">
      <c r="A29" s="42" t="s">
        <v>407</v>
      </c>
      <c r="B29" s="158">
        <v>0</v>
      </c>
      <c r="C29" s="158">
        <v>1631000</v>
      </c>
      <c r="D29" s="113">
        <f t="shared" si="8"/>
        <v>1631000</v>
      </c>
      <c r="E29" s="158">
        <v>210000</v>
      </c>
      <c r="F29" s="158">
        <v>210000</v>
      </c>
      <c r="G29" s="113">
        <f t="shared" si="9"/>
        <v>1421000</v>
      </c>
    </row>
    <row r="30" spans="1:7" x14ac:dyDescent="0.25">
      <c r="A30" s="42" t="s">
        <v>408</v>
      </c>
      <c r="B30" s="159">
        <v>0</v>
      </c>
      <c r="C30" s="159">
        <v>0</v>
      </c>
      <c r="D30" s="113">
        <f t="shared" si="8"/>
        <v>0</v>
      </c>
      <c r="E30" s="159">
        <v>0</v>
      </c>
      <c r="F30" s="159">
        <v>0</v>
      </c>
      <c r="G30" s="113">
        <f t="shared" si="9"/>
        <v>0</v>
      </c>
    </row>
    <row r="31" spans="1:7" x14ac:dyDescent="0.25">
      <c r="A31" s="42" t="s">
        <v>409</v>
      </c>
      <c r="B31" s="159">
        <v>0</v>
      </c>
      <c r="C31" s="159">
        <v>0</v>
      </c>
      <c r="D31" s="113">
        <f t="shared" si="8"/>
        <v>0</v>
      </c>
      <c r="E31" s="159">
        <v>0</v>
      </c>
      <c r="F31" s="159">
        <v>0</v>
      </c>
      <c r="G31" s="113">
        <f t="shared" si="9"/>
        <v>0</v>
      </c>
    </row>
    <row r="32" spans="1:7" x14ac:dyDescent="0.25">
      <c r="A32" s="42" t="s">
        <v>410</v>
      </c>
      <c r="B32" s="159">
        <v>0</v>
      </c>
      <c r="C32" s="159">
        <v>0</v>
      </c>
      <c r="D32" s="113">
        <f t="shared" si="8"/>
        <v>0</v>
      </c>
      <c r="E32" s="159">
        <v>0</v>
      </c>
      <c r="F32" s="159">
        <v>0</v>
      </c>
      <c r="G32" s="113">
        <f t="shared" si="9"/>
        <v>0</v>
      </c>
    </row>
    <row r="33" spans="1:7" ht="14.45" customHeight="1" x14ac:dyDescent="0.25">
      <c r="A33" s="42" t="s">
        <v>411</v>
      </c>
      <c r="B33" s="158">
        <v>2687498.74</v>
      </c>
      <c r="C33" s="158">
        <v>0</v>
      </c>
      <c r="D33" s="113">
        <f t="shared" si="8"/>
        <v>2687498.74</v>
      </c>
      <c r="E33" s="158">
        <v>843578.43</v>
      </c>
      <c r="F33" s="158">
        <v>785391.47</v>
      </c>
      <c r="G33" s="113">
        <f t="shared" si="9"/>
        <v>1843920.31</v>
      </c>
    </row>
    <row r="34" spans="1:7" ht="14.45" customHeight="1" x14ac:dyDescent="0.25">
      <c r="A34" s="42" t="s">
        <v>412</v>
      </c>
      <c r="B34" s="158">
        <v>2246128.38</v>
      </c>
      <c r="C34" s="158">
        <v>443000</v>
      </c>
      <c r="D34" s="113">
        <f t="shared" si="8"/>
        <v>2689128.38</v>
      </c>
      <c r="E34" s="158">
        <v>87245.36</v>
      </c>
      <c r="F34" s="158">
        <v>87245.36</v>
      </c>
      <c r="G34" s="113">
        <f t="shared" si="9"/>
        <v>2601883.02</v>
      </c>
    </row>
    <row r="35" spans="1:7" ht="14.45" customHeight="1" x14ac:dyDescent="0.25">
      <c r="A35" s="42" t="s">
        <v>413</v>
      </c>
      <c r="B35" s="158">
        <v>1492818.27</v>
      </c>
      <c r="C35" s="158">
        <v>650000</v>
      </c>
      <c r="D35" s="113">
        <f t="shared" si="8"/>
        <v>2142818.27</v>
      </c>
      <c r="E35" s="158">
        <v>1208112.95</v>
      </c>
      <c r="F35" s="158">
        <v>1206632.79</v>
      </c>
      <c r="G35" s="113">
        <f t="shared" si="9"/>
        <v>934705.32000000007</v>
      </c>
    </row>
    <row r="36" spans="1:7" ht="14.45" customHeight="1" x14ac:dyDescent="0.25">
      <c r="A36" s="42" t="s">
        <v>414</v>
      </c>
      <c r="B36" s="159">
        <v>0</v>
      </c>
      <c r="C36" s="159">
        <v>0</v>
      </c>
      <c r="D36" s="113">
        <f t="shared" si="8"/>
        <v>0</v>
      </c>
      <c r="E36" s="159">
        <v>0</v>
      </c>
      <c r="F36" s="159">
        <v>0</v>
      </c>
      <c r="G36" s="113">
        <f t="shared" si="9"/>
        <v>0</v>
      </c>
    </row>
    <row r="37" spans="1:7" ht="14.45" customHeight="1" x14ac:dyDescent="0.25">
      <c r="A37" s="38" t="s">
        <v>415</v>
      </c>
      <c r="B37" s="113">
        <f>SUM(B38:B41)</f>
        <v>0</v>
      </c>
      <c r="C37" s="113">
        <f t="shared" ref="C37:G37" si="10">SUM(C38:C41)</f>
        <v>0</v>
      </c>
      <c r="D37" s="113">
        <f t="shared" si="10"/>
        <v>0</v>
      </c>
      <c r="E37" s="113">
        <f t="shared" si="10"/>
        <v>0</v>
      </c>
      <c r="F37" s="113">
        <f t="shared" si="10"/>
        <v>0</v>
      </c>
      <c r="G37" s="113">
        <f t="shared" si="10"/>
        <v>0</v>
      </c>
    </row>
    <row r="38" spans="1:7" x14ac:dyDescent="0.25">
      <c r="A38" s="44" t="s">
        <v>416</v>
      </c>
      <c r="B38" s="113">
        <v>0</v>
      </c>
      <c r="C38" s="113">
        <v>0</v>
      </c>
      <c r="D38" s="113">
        <f t="shared" ref="D38:D41" si="11">B38+C38</f>
        <v>0</v>
      </c>
      <c r="E38" s="113">
        <v>0</v>
      </c>
      <c r="F38" s="113">
        <v>0</v>
      </c>
      <c r="G38" s="113">
        <f t="shared" ref="G38:G41" si="12">D38-E38</f>
        <v>0</v>
      </c>
    </row>
    <row r="39" spans="1:7" ht="30" x14ac:dyDescent="0.25">
      <c r="A39" s="44" t="s">
        <v>417</v>
      </c>
      <c r="B39" s="113">
        <v>0</v>
      </c>
      <c r="C39" s="113">
        <v>0</v>
      </c>
      <c r="D39" s="113">
        <f t="shared" si="11"/>
        <v>0</v>
      </c>
      <c r="E39" s="113">
        <v>0</v>
      </c>
      <c r="F39" s="113">
        <v>0</v>
      </c>
      <c r="G39" s="113">
        <f t="shared" si="12"/>
        <v>0</v>
      </c>
    </row>
    <row r="40" spans="1:7" x14ac:dyDescent="0.25">
      <c r="A40" s="44" t="s">
        <v>418</v>
      </c>
      <c r="B40" s="113">
        <v>0</v>
      </c>
      <c r="C40" s="113">
        <v>0</v>
      </c>
      <c r="D40" s="113">
        <f t="shared" si="11"/>
        <v>0</v>
      </c>
      <c r="E40" s="113">
        <v>0</v>
      </c>
      <c r="F40" s="113">
        <v>0</v>
      </c>
      <c r="G40" s="113">
        <f t="shared" si="12"/>
        <v>0</v>
      </c>
    </row>
    <row r="41" spans="1:7" x14ac:dyDescent="0.25">
      <c r="A41" s="44" t="s">
        <v>419</v>
      </c>
      <c r="B41" s="113">
        <v>0</v>
      </c>
      <c r="C41" s="113">
        <v>0</v>
      </c>
      <c r="D41" s="113">
        <f t="shared" si="11"/>
        <v>0</v>
      </c>
      <c r="E41" s="113">
        <v>0</v>
      </c>
      <c r="F41" s="113">
        <v>0</v>
      </c>
      <c r="G41" s="113">
        <f t="shared" si="12"/>
        <v>0</v>
      </c>
    </row>
    <row r="42" spans="1:7" x14ac:dyDescent="0.25">
      <c r="A42" s="44"/>
      <c r="B42" s="113"/>
      <c r="C42" s="113"/>
      <c r="D42" s="113"/>
      <c r="E42" s="113"/>
      <c r="F42" s="113"/>
      <c r="G42" s="113"/>
    </row>
    <row r="43" spans="1:7" x14ac:dyDescent="0.25">
      <c r="A43" s="3" t="s">
        <v>420</v>
      </c>
      <c r="B43" s="114">
        <f>B44+B53+B61+B71</f>
        <v>83374429.209999993</v>
      </c>
      <c r="C43" s="114">
        <f t="shared" ref="C43:G43" si="13">C44+C53+C61+C71</f>
        <v>29276310.709999997</v>
      </c>
      <c r="D43" s="114">
        <f t="shared" si="13"/>
        <v>112650739.92</v>
      </c>
      <c r="E43" s="114">
        <f t="shared" si="13"/>
        <v>34727106.159999996</v>
      </c>
      <c r="F43" s="114">
        <f t="shared" si="13"/>
        <v>34567287.530000001</v>
      </c>
      <c r="G43" s="114">
        <f t="shared" si="13"/>
        <v>77923633.760000005</v>
      </c>
    </row>
    <row r="44" spans="1:7" x14ac:dyDescent="0.25">
      <c r="A44" s="37" t="s">
        <v>388</v>
      </c>
      <c r="B44" s="113">
        <f>SUM(B45:B52)</f>
        <v>52327832.009999998</v>
      </c>
      <c r="C44" s="113">
        <f t="shared" ref="C44:G44" si="14">SUM(C45:C52)</f>
        <v>2020552.88</v>
      </c>
      <c r="D44" s="113">
        <f t="shared" si="14"/>
        <v>54348384.890000001</v>
      </c>
      <c r="E44" s="113">
        <f t="shared" si="14"/>
        <v>19478778.609999999</v>
      </c>
      <c r="F44" s="113">
        <f t="shared" si="14"/>
        <v>19318959.98</v>
      </c>
      <c r="G44" s="113">
        <f t="shared" si="14"/>
        <v>34869606.280000001</v>
      </c>
    </row>
    <row r="45" spans="1:7" x14ac:dyDescent="0.25">
      <c r="A45" s="44" t="s">
        <v>389</v>
      </c>
      <c r="B45" s="159">
        <v>0</v>
      </c>
      <c r="C45" s="159">
        <v>0</v>
      </c>
      <c r="D45" s="113">
        <f t="shared" ref="D45:D52" si="15">B45+C45</f>
        <v>0</v>
      </c>
      <c r="E45" s="159">
        <v>0</v>
      </c>
      <c r="F45" s="159">
        <v>0</v>
      </c>
      <c r="G45" s="113">
        <f t="shared" ref="G45:G52" si="16">D45-E45</f>
        <v>0</v>
      </c>
    </row>
    <row r="46" spans="1:7" x14ac:dyDescent="0.25">
      <c r="A46" s="44" t="s">
        <v>390</v>
      </c>
      <c r="B46" s="159">
        <v>0</v>
      </c>
      <c r="C46" s="159">
        <v>0</v>
      </c>
      <c r="D46" s="113">
        <f t="shared" si="15"/>
        <v>0</v>
      </c>
      <c r="E46" s="159">
        <v>0</v>
      </c>
      <c r="F46" s="159">
        <v>0</v>
      </c>
      <c r="G46" s="113">
        <f t="shared" si="16"/>
        <v>0</v>
      </c>
    </row>
    <row r="47" spans="1:7" x14ac:dyDescent="0.25">
      <c r="A47" s="44" t="s">
        <v>391</v>
      </c>
      <c r="B47" s="158">
        <v>680000</v>
      </c>
      <c r="C47" s="158">
        <v>0</v>
      </c>
      <c r="D47" s="113">
        <f t="shared" si="15"/>
        <v>680000</v>
      </c>
      <c r="E47" s="158">
        <v>35871.46</v>
      </c>
      <c r="F47" s="158">
        <v>35871.46</v>
      </c>
      <c r="G47" s="113">
        <f t="shared" si="16"/>
        <v>644128.54</v>
      </c>
    </row>
    <row r="48" spans="1:7" x14ac:dyDescent="0.25">
      <c r="A48" s="44" t="s">
        <v>392</v>
      </c>
      <c r="B48" s="159">
        <v>0</v>
      </c>
      <c r="C48" s="159">
        <v>0</v>
      </c>
      <c r="D48" s="113">
        <f t="shared" si="15"/>
        <v>0</v>
      </c>
      <c r="E48" s="159">
        <v>0</v>
      </c>
      <c r="F48" s="159">
        <v>0</v>
      </c>
      <c r="G48" s="113">
        <f t="shared" si="16"/>
        <v>0</v>
      </c>
    </row>
    <row r="49" spans="1:7" x14ac:dyDescent="0.25">
      <c r="A49" s="44" t="s">
        <v>393</v>
      </c>
      <c r="B49" s="159">
        <v>0</v>
      </c>
      <c r="C49" s="159">
        <v>0</v>
      </c>
      <c r="D49" s="113">
        <f t="shared" si="15"/>
        <v>0</v>
      </c>
      <c r="E49" s="159">
        <v>0</v>
      </c>
      <c r="F49" s="159">
        <v>0</v>
      </c>
      <c r="G49" s="113">
        <f t="shared" si="16"/>
        <v>0</v>
      </c>
    </row>
    <row r="50" spans="1:7" x14ac:dyDescent="0.25">
      <c r="A50" s="44" t="s">
        <v>394</v>
      </c>
      <c r="B50" s="159">
        <v>0</v>
      </c>
      <c r="C50" s="159">
        <v>0</v>
      </c>
      <c r="D50" s="113">
        <f t="shared" si="15"/>
        <v>0</v>
      </c>
      <c r="E50" s="159">
        <v>0</v>
      </c>
      <c r="F50" s="159">
        <v>0</v>
      </c>
      <c r="G50" s="113">
        <f t="shared" si="16"/>
        <v>0</v>
      </c>
    </row>
    <row r="51" spans="1:7" x14ac:dyDescent="0.25">
      <c r="A51" s="44" t="s">
        <v>395</v>
      </c>
      <c r="B51" s="158">
        <v>51647832.009999998</v>
      </c>
      <c r="C51" s="158">
        <v>2020552.88</v>
      </c>
      <c r="D51" s="113">
        <f t="shared" si="15"/>
        <v>53668384.890000001</v>
      </c>
      <c r="E51" s="158">
        <v>19442907.149999999</v>
      </c>
      <c r="F51" s="158">
        <v>19283088.52</v>
      </c>
      <c r="G51" s="113">
        <f t="shared" si="16"/>
        <v>34225477.740000002</v>
      </c>
    </row>
    <row r="52" spans="1:7" x14ac:dyDescent="0.25">
      <c r="A52" s="44" t="s">
        <v>396</v>
      </c>
      <c r="B52" s="159">
        <v>0</v>
      </c>
      <c r="C52" s="159">
        <v>0</v>
      </c>
      <c r="D52" s="113">
        <f t="shared" si="15"/>
        <v>0</v>
      </c>
      <c r="E52" s="159">
        <v>0</v>
      </c>
      <c r="F52" s="159">
        <v>0</v>
      </c>
      <c r="G52" s="113">
        <f t="shared" si="16"/>
        <v>0</v>
      </c>
    </row>
    <row r="53" spans="1:7" x14ac:dyDescent="0.25">
      <c r="A53" s="37" t="s">
        <v>397</v>
      </c>
      <c r="B53" s="113">
        <f>SUM(B54:B60)</f>
        <v>31046597.199999999</v>
      </c>
      <c r="C53" s="113">
        <f t="shared" ref="C53:G53" si="17">SUM(C54:C60)</f>
        <v>24656757.829999998</v>
      </c>
      <c r="D53" s="113">
        <f t="shared" si="17"/>
        <v>55703355.030000001</v>
      </c>
      <c r="E53" s="113">
        <f t="shared" si="17"/>
        <v>15158327.550000001</v>
      </c>
      <c r="F53" s="113">
        <f t="shared" si="17"/>
        <v>15158327.550000001</v>
      </c>
      <c r="G53" s="113">
        <f t="shared" si="17"/>
        <v>40545027.480000004</v>
      </c>
    </row>
    <row r="54" spans="1:7" x14ac:dyDescent="0.25">
      <c r="A54" s="44" t="s">
        <v>398</v>
      </c>
      <c r="B54" s="159">
        <v>0</v>
      </c>
      <c r="C54" s="159">
        <v>0</v>
      </c>
      <c r="D54" s="113">
        <f t="shared" ref="D54:D60" si="18">B54+C54</f>
        <v>0</v>
      </c>
      <c r="E54" s="159">
        <v>0</v>
      </c>
      <c r="F54" s="159">
        <v>0</v>
      </c>
      <c r="G54" s="113">
        <f t="shared" ref="G54:G60" si="19">D54-E54</f>
        <v>0</v>
      </c>
    </row>
    <row r="55" spans="1:7" x14ac:dyDescent="0.25">
      <c r="A55" s="44" t="s">
        <v>399</v>
      </c>
      <c r="B55" s="158">
        <v>31046597.199999999</v>
      </c>
      <c r="C55" s="158">
        <v>24356757.829999998</v>
      </c>
      <c r="D55" s="113">
        <f t="shared" si="18"/>
        <v>55403355.030000001</v>
      </c>
      <c r="E55" s="158">
        <v>15158327.550000001</v>
      </c>
      <c r="F55" s="158">
        <v>15158327.550000001</v>
      </c>
      <c r="G55" s="113">
        <f t="shared" si="19"/>
        <v>40245027.480000004</v>
      </c>
    </row>
    <row r="56" spans="1:7" x14ac:dyDescent="0.25">
      <c r="A56" s="44" t="s">
        <v>400</v>
      </c>
      <c r="B56" s="159">
        <v>0</v>
      </c>
      <c r="C56" s="159">
        <v>0</v>
      </c>
      <c r="D56" s="113">
        <f t="shared" si="18"/>
        <v>0</v>
      </c>
      <c r="E56" s="159">
        <v>0</v>
      </c>
      <c r="F56" s="159">
        <v>0</v>
      </c>
      <c r="G56" s="113">
        <f t="shared" si="19"/>
        <v>0</v>
      </c>
    </row>
    <row r="57" spans="1:7" x14ac:dyDescent="0.25">
      <c r="A57" s="45" t="s">
        <v>401</v>
      </c>
      <c r="B57" s="159">
        <v>0</v>
      </c>
      <c r="C57" s="159">
        <v>0</v>
      </c>
      <c r="D57" s="113">
        <f t="shared" si="18"/>
        <v>0</v>
      </c>
      <c r="E57" s="159">
        <v>0</v>
      </c>
      <c r="F57" s="159">
        <v>0</v>
      </c>
      <c r="G57" s="113">
        <f t="shared" si="19"/>
        <v>0</v>
      </c>
    </row>
    <row r="58" spans="1:7" x14ac:dyDescent="0.25">
      <c r="A58" s="44" t="s">
        <v>402</v>
      </c>
      <c r="B58" s="159">
        <v>0</v>
      </c>
      <c r="C58" s="159">
        <v>0</v>
      </c>
      <c r="D58" s="113">
        <f t="shared" si="18"/>
        <v>0</v>
      </c>
      <c r="E58" s="159">
        <v>0</v>
      </c>
      <c r="F58" s="159">
        <v>0</v>
      </c>
      <c r="G58" s="113">
        <f t="shared" si="19"/>
        <v>0</v>
      </c>
    </row>
    <row r="59" spans="1:7" x14ac:dyDescent="0.25">
      <c r="A59" s="44" t="s">
        <v>403</v>
      </c>
      <c r="B59" s="158">
        <v>0</v>
      </c>
      <c r="C59" s="158">
        <v>300000</v>
      </c>
      <c r="D59" s="113">
        <f t="shared" si="18"/>
        <v>300000</v>
      </c>
      <c r="E59" s="158">
        <v>0</v>
      </c>
      <c r="F59" s="158">
        <v>0</v>
      </c>
      <c r="G59" s="113">
        <f t="shared" si="19"/>
        <v>300000</v>
      </c>
    </row>
    <row r="60" spans="1:7" x14ac:dyDescent="0.25">
      <c r="A60" s="44" t="s">
        <v>404</v>
      </c>
      <c r="B60" s="159">
        <v>0</v>
      </c>
      <c r="C60" s="159">
        <v>0</v>
      </c>
      <c r="D60" s="113">
        <f t="shared" si="18"/>
        <v>0</v>
      </c>
      <c r="E60" s="159">
        <v>0</v>
      </c>
      <c r="F60" s="159">
        <v>0</v>
      </c>
      <c r="G60" s="113">
        <f t="shared" si="19"/>
        <v>0</v>
      </c>
    </row>
    <row r="61" spans="1:7" x14ac:dyDescent="0.25">
      <c r="A61" s="37" t="s">
        <v>405</v>
      </c>
      <c r="B61" s="113">
        <f>SUM(B62:B70)</f>
        <v>0</v>
      </c>
      <c r="C61" s="113">
        <f t="shared" ref="C61:G61" si="20">SUM(C62:C70)</f>
        <v>2599000</v>
      </c>
      <c r="D61" s="113">
        <f t="shared" si="20"/>
        <v>2599000</v>
      </c>
      <c r="E61" s="113">
        <f t="shared" si="20"/>
        <v>90000</v>
      </c>
      <c r="F61" s="113">
        <f t="shared" si="20"/>
        <v>90000</v>
      </c>
      <c r="G61" s="113">
        <f t="shared" si="20"/>
        <v>2509000</v>
      </c>
    </row>
    <row r="62" spans="1:7" x14ac:dyDescent="0.25">
      <c r="A62" s="44" t="s">
        <v>406</v>
      </c>
      <c r="B62" s="159">
        <v>0</v>
      </c>
      <c r="C62" s="159">
        <v>0</v>
      </c>
      <c r="D62" s="113">
        <f t="shared" ref="D62:D70" si="21">B62+C62</f>
        <v>0</v>
      </c>
      <c r="E62" s="159">
        <v>0</v>
      </c>
      <c r="F62" s="159">
        <v>0</v>
      </c>
      <c r="G62" s="113">
        <f t="shared" ref="G62:G70" si="22">D62-E62</f>
        <v>0</v>
      </c>
    </row>
    <row r="63" spans="1:7" x14ac:dyDescent="0.25">
      <c r="A63" s="44" t="s">
        <v>407</v>
      </c>
      <c r="B63" s="158">
        <v>0</v>
      </c>
      <c r="C63" s="158">
        <v>1099000</v>
      </c>
      <c r="D63" s="113">
        <f t="shared" si="21"/>
        <v>1099000</v>
      </c>
      <c r="E63" s="158">
        <v>90000</v>
      </c>
      <c r="F63" s="158">
        <v>90000</v>
      </c>
      <c r="G63" s="113">
        <f t="shared" si="22"/>
        <v>1009000</v>
      </c>
    </row>
    <row r="64" spans="1:7" x14ac:dyDescent="0.25">
      <c r="A64" s="44" t="s">
        <v>408</v>
      </c>
      <c r="B64" s="159">
        <v>0</v>
      </c>
      <c r="C64" s="159">
        <v>0</v>
      </c>
      <c r="D64" s="113">
        <f t="shared" si="21"/>
        <v>0</v>
      </c>
      <c r="E64" s="159">
        <v>0</v>
      </c>
      <c r="F64" s="159">
        <v>0</v>
      </c>
      <c r="G64" s="113">
        <f t="shared" si="22"/>
        <v>0</v>
      </c>
    </row>
    <row r="65" spans="1:7" x14ac:dyDescent="0.25">
      <c r="A65" s="44" t="s">
        <v>409</v>
      </c>
      <c r="B65" s="159">
        <v>0</v>
      </c>
      <c r="C65" s="159">
        <v>0</v>
      </c>
      <c r="D65" s="113">
        <f t="shared" si="21"/>
        <v>0</v>
      </c>
      <c r="E65" s="159">
        <v>0</v>
      </c>
      <c r="F65" s="159">
        <v>0</v>
      </c>
      <c r="G65" s="113">
        <f t="shared" si="22"/>
        <v>0</v>
      </c>
    </row>
    <row r="66" spans="1:7" x14ac:dyDescent="0.25">
      <c r="A66" s="44" t="s">
        <v>410</v>
      </c>
      <c r="B66" s="159">
        <v>0</v>
      </c>
      <c r="C66" s="159">
        <v>0</v>
      </c>
      <c r="D66" s="113">
        <f t="shared" si="21"/>
        <v>0</v>
      </c>
      <c r="E66" s="159">
        <v>0</v>
      </c>
      <c r="F66" s="159">
        <v>0</v>
      </c>
      <c r="G66" s="113">
        <f t="shared" si="22"/>
        <v>0</v>
      </c>
    </row>
    <row r="67" spans="1:7" x14ac:dyDescent="0.25">
      <c r="A67" s="44" t="s">
        <v>411</v>
      </c>
      <c r="B67" s="159">
        <v>0</v>
      </c>
      <c r="C67" s="159">
        <v>0</v>
      </c>
      <c r="D67" s="113">
        <f t="shared" si="21"/>
        <v>0</v>
      </c>
      <c r="E67" s="159">
        <v>0</v>
      </c>
      <c r="F67" s="159">
        <v>0</v>
      </c>
      <c r="G67" s="113">
        <f t="shared" si="22"/>
        <v>0</v>
      </c>
    </row>
    <row r="68" spans="1:7" x14ac:dyDescent="0.25">
      <c r="A68" s="44" t="s">
        <v>412</v>
      </c>
      <c r="B68" s="158">
        <v>0</v>
      </c>
      <c r="C68" s="158">
        <v>1500000</v>
      </c>
      <c r="D68" s="113">
        <f t="shared" si="21"/>
        <v>1500000</v>
      </c>
      <c r="E68" s="158">
        <v>0</v>
      </c>
      <c r="F68" s="158">
        <v>0</v>
      </c>
      <c r="G68" s="113">
        <f t="shared" si="22"/>
        <v>1500000</v>
      </c>
    </row>
    <row r="69" spans="1:7" x14ac:dyDescent="0.25">
      <c r="A69" s="44" t="s">
        <v>413</v>
      </c>
      <c r="B69" s="159">
        <v>0</v>
      </c>
      <c r="C69" s="159">
        <v>0</v>
      </c>
      <c r="D69" s="113">
        <f t="shared" si="21"/>
        <v>0</v>
      </c>
      <c r="E69" s="159">
        <v>0</v>
      </c>
      <c r="F69" s="159">
        <v>0</v>
      </c>
      <c r="G69" s="113">
        <f t="shared" si="22"/>
        <v>0</v>
      </c>
    </row>
    <row r="70" spans="1:7" x14ac:dyDescent="0.25">
      <c r="A70" s="44" t="s">
        <v>414</v>
      </c>
      <c r="B70" s="159">
        <v>0</v>
      </c>
      <c r="C70" s="159">
        <v>0</v>
      </c>
      <c r="D70" s="113">
        <f t="shared" si="21"/>
        <v>0</v>
      </c>
      <c r="E70" s="159">
        <v>0</v>
      </c>
      <c r="F70" s="159">
        <v>0</v>
      </c>
      <c r="G70" s="113">
        <f t="shared" si="22"/>
        <v>0</v>
      </c>
    </row>
    <row r="71" spans="1:7" x14ac:dyDescent="0.25">
      <c r="A71" s="38" t="s">
        <v>415</v>
      </c>
      <c r="B71" s="115">
        <f>SUM(B72:B75)</f>
        <v>0</v>
      </c>
      <c r="C71" s="115">
        <f t="shared" ref="C71:G71" si="23">SUM(C72:C75)</f>
        <v>0</v>
      </c>
      <c r="D71" s="115">
        <f t="shared" si="23"/>
        <v>0</v>
      </c>
      <c r="E71" s="115">
        <f t="shared" si="23"/>
        <v>0</v>
      </c>
      <c r="F71" s="115">
        <f t="shared" si="23"/>
        <v>0</v>
      </c>
      <c r="G71" s="115">
        <f t="shared" si="23"/>
        <v>0</v>
      </c>
    </row>
    <row r="72" spans="1:7" x14ac:dyDescent="0.25">
      <c r="A72" s="44" t="s">
        <v>416</v>
      </c>
      <c r="B72" s="113">
        <v>0</v>
      </c>
      <c r="C72" s="113">
        <v>0</v>
      </c>
      <c r="D72" s="113">
        <f t="shared" ref="D72:D75" si="24">B72+C72</f>
        <v>0</v>
      </c>
      <c r="E72" s="113">
        <v>0</v>
      </c>
      <c r="F72" s="113">
        <v>0</v>
      </c>
      <c r="G72" s="113">
        <f t="shared" ref="G72:G75" si="25">D72-E72</f>
        <v>0</v>
      </c>
    </row>
    <row r="73" spans="1:7" ht="30" x14ac:dyDescent="0.25">
      <c r="A73" s="44" t="s">
        <v>417</v>
      </c>
      <c r="B73" s="113">
        <v>0</v>
      </c>
      <c r="C73" s="113">
        <v>0</v>
      </c>
      <c r="D73" s="113">
        <f t="shared" si="24"/>
        <v>0</v>
      </c>
      <c r="E73" s="113">
        <v>0</v>
      </c>
      <c r="F73" s="113">
        <v>0</v>
      </c>
      <c r="G73" s="113">
        <f t="shared" si="25"/>
        <v>0</v>
      </c>
    </row>
    <row r="74" spans="1:7" x14ac:dyDescent="0.25">
      <c r="A74" s="44" t="s">
        <v>418</v>
      </c>
      <c r="B74" s="113">
        <v>0</v>
      </c>
      <c r="C74" s="113">
        <v>0</v>
      </c>
      <c r="D74" s="113">
        <f t="shared" si="24"/>
        <v>0</v>
      </c>
      <c r="E74" s="113">
        <v>0</v>
      </c>
      <c r="F74" s="113">
        <v>0</v>
      </c>
      <c r="G74" s="113">
        <f t="shared" si="25"/>
        <v>0</v>
      </c>
    </row>
    <row r="75" spans="1:7" x14ac:dyDescent="0.25">
      <c r="A75" s="44" t="s">
        <v>419</v>
      </c>
      <c r="B75" s="113">
        <v>0</v>
      </c>
      <c r="C75" s="113">
        <v>0</v>
      </c>
      <c r="D75" s="113">
        <f t="shared" si="24"/>
        <v>0</v>
      </c>
      <c r="E75" s="113">
        <v>0</v>
      </c>
      <c r="F75" s="113">
        <v>0</v>
      </c>
      <c r="G75" s="113">
        <f t="shared" si="25"/>
        <v>0</v>
      </c>
    </row>
    <row r="76" spans="1:7" x14ac:dyDescent="0.25">
      <c r="A76" s="26"/>
      <c r="B76" s="116"/>
      <c r="C76" s="116"/>
      <c r="D76" s="116"/>
      <c r="E76" s="116"/>
      <c r="F76" s="116"/>
      <c r="G76" s="116"/>
    </row>
    <row r="77" spans="1:7" x14ac:dyDescent="0.25">
      <c r="A77" s="3" t="s">
        <v>379</v>
      </c>
      <c r="B77" s="114">
        <f>B9+B43</f>
        <v>298657678.38999999</v>
      </c>
      <c r="C77" s="114">
        <f t="shared" ref="C77:G77" si="26">C9+C43</f>
        <v>93345314.219999984</v>
      </c>
      <c r="D77" s="114">
        <f>D9+D43</f>
        <v>392002992.61000001</v>
      </c>
      <c r="E77" s="114">
        <f t="shared" si="26"/>
        <v>139362042.44999999</v>
      </c>
      <c r="F77" s="114">
        <f t="shared" si="26"/>
        <v>136868676.53999999</v>
      </c>
      <c r="G77" s="114">
        <f t="shared" si="26"/>
        <v>252640950.16000003</v>
      </c>
    </row>
    <row r="78" spans="1:7" x14ac:dyDescent="0.25">
      <c r="A78" s="35"/>
      <c r="B78" s="46"/>
      <c r="C78" s="46"/>
      <c r="D78" s="46"/>
      <c r="E78" s="46"/>
      <c r="F78" s="46"/>
      <c r="G78" s="46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11:C18 C20:C26 C28:C36 C45:C52 C54:C60 C62:C70 E11:F18 E20:F26 E28:F36 E45:F52 E54:F60 E62:F70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8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34"/>
  <sheetViews>
    <sheetView showGridLines="0" topLeftCell="A7" zoomScale="75" zoomScaleNormal="75" workbookViewId="0">
      <selection activeCell="G21" sqref="G21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33.6" customHeight="1" x14ac:dyDescent="0.25">
      <c r="A1" s="213" t="s">
        <v>421</v>
      </c>
      <c r="B1" s="196"/>
      <c r="C1" s="196"/>
      <c r="D1" s="196"/>
      <c r="E1" s="196"/>
      <c r="F1" s="196"/>
      <c r="G1" s="197"/>
    </row>
    <row r="2" spans="1:7" x14ac:dyDescent="0.25">
      <c r="A2" s="60" t="str">
        <f>'Formato 1'!A2</f>
        <v>Municipio de Uriangato Gto.</v>
      </c>
      <c r="B2" s="61"/>
      <c r="C2" s="61"/>
      <c r="D2" s="61"/>
      <c r="E2" s="61"/>
      <c r="F2" s="61"/>
      <c r="G2" s="62"/>
    </row>
    <row r="3" spans="1:7" x14ac:dyDescent="0.25">
      <c r="A3" s="63" t="s">
        <v>297</v>
      </c>
      <c r="B3" s="64"/>
      <c r="C3" s="64"/>
      <c r="D3" s="64"/>
      <c r="E3" s="64"/>
      <c r="F3" s="64"/>
      <c r="G3" s="65"/>
    </row>
    <row r="4" spans="1:7" x14ac:dyDescent="0.25">
      <c r="A4" s="63" t="s">
        <v>422</v>
      </c>
      <c r="B4" s="64"/>
      <c r="C4" s="64"/>
      <c r="D4" s="64"/>
      <c r="E4" s="64"/>
      <c r="F4" s="64"/>
      <c r="G4" s="65"/>
    </row>
    <row r="5" spans="1:7" x14ac:dyDescent="0.25">
      <c r="A5" s="63" t="str">
        <f>'Formato 3'!A4</f>
        <v>Del 1 de enero al 30 de junio de 2026</v>
      </c>
      <c r="B5" s="64"/>
      <c r="C5" s="64"/>
      <c r="D5" s="64"/>
      <c r="E5" s="64"/>
      <c r="F5" s="64"/>
      <c r="G5" s="65"/>
    </row>
    <row r="6" spans="1:7" x14ac:dyDescent="0.25">
      <c r="A6" s="66" t="s">
        <v>2</v>
      </c>
      <c r="B6" s="67"/>
      <c r="C6" s="67"/>
      <c r="D6" s="67"/>
      <c r="E6" s="67"/>
      <c r="F6" s="67"/>
      <c r="G6" s="68"/>
    </row>
    <row r="7" spans="1:7" x14ac:dyDescent="0.25">
      <c r="A7" s="208" t="s">
        <v>5</v>
      </c>
      <c r="B7" s="211" t="s">
        <v>299</v>
      </c>
      <c r="C7" s="211"/>
      <c r="D7" s="211"/>
      <c r="E7" s="211"/>
      <c r="F7" s="211"/>
      <c r="G7" s="211" t="s">
        <v>300</v>
      </c>
    </row>
    <row r="8" spans="1:7" ht="30" x14ac:dyDescent="0.25">
      <c r="A8" s="209"/>
      <c r="B8" s="7" t="s">
        <v>205</v>
      </c>
      <c r="C8" s="21" t="s">
        <v>386</v>
      </c>
      <c r="D8" s="21" t="s">
        <v>232</v>
      </c>
      <c r="E8" s="21" t="s">
        <v>190</v>
      </c>
      <c r="F8" s="21" t="s">
        <v>206</v>
      </c>
      <c r="G8" s="218"/>
    </row>
    <row r="9" spans="1:7" ht="15.75" customHeight="1" x14ac:dyDescent="0.25">
      <c r="A9" s="19" t="s">
        <v>423</v>
      </c>
      <c r="B9" s="117">
        <f>B10+B11+B12+B15+B16+B19</f>
        <v>92032947.480000004</v>
      </c>
      <c r="C9" s="117">
        <f t="shared" ref="C9:G9" si="0">C10+C11+C12+C15+C16+C19</f>
        <v>90335.95</v>
      </c>
      <c r="D9" s="117">
        <f t="shared" si="0"/>
        <v>92123283.430000007</v>
      </c>
      <c r="E9" s="117">
        <f t="shared" si="0"/>
        <v>35937694.359999999</v>
      </c>
      <c r="F9" s="117">
        <f t="shared" si="0"/>
        <v>35937694.359999999</v>
      </c>
      <c r="G9" s="117">
        <f t="shared" si="0"/>
        <v>56185589.070000008</v>
      </c>
    </row>
    <row r="10" spans="1:7" x14ac:dyDescent="0.25">
      <c r="A10" s="37" t="s">
        <v>424</v>
      </c>
      <c r="B10" s="160">
        <v>92032947.480000004</v>
      </c>
      <c r="C10" s="160">
        <v>90335.95</v>
      </c>
      <c r="D10" s="118">
        <f>B10+C10</f>
        <v>92123283.430000007</v>
      </c>
      <c r="E10" s="160">
        <v>35937694.359999999</v>
      </c>
      <c r="F10" s="160">
        <v>35937694.359999999</v>
      </c>
      <c r="G10" s="118">
        <f>D10-E10</f>
        <v>56185589.070000008</v>
      </c>
    </row>
    <row r="11" spans="1:7" ht="15.75" customHeight="1" x14ac:dyDescent="0.25">
      <c r="A11" s="37" t="s">
        <v>425</v>
      </c>
      <c r="B11" s="118">
        <v>0</v>
      </c>
      <c r="C11" s="118">
        <v>0</v>
      </c>
      <c r="D11" s="118">
        <f>B11+C11</f>
        <v>0</v>
      </c>
      <c r="E11" s="118">
        <v>0</v>
      </c>
      <c r="F11" s="118">
        <v>0</v>
      </c>
      <c r="G11" s="118">
        <f>D11-E11</f>
        <v>0</v>
      </c>
    </row>
    <row r="12" spans="1:7" x14ac:dyDescent="0.25">
      <c r="A12" s="37" t="s">
        <v>426</v>
      </c>
      <c r="B12" s="118">
        <f>B13+B14</f>
        <v>0</v>
      </c>
      <c r="C12" s="118">
        <f t="shared" ref="C12:G12" si="1">C13+C14</f>
        <v>0</v>
      </c>
      <c r="D12" s="118">
        <f t="shared" si="1"/>
        <v>0</v>
      </c>
      <c r="E12" s="118">
        <f t="shared" si="1"/>
        <v>0</v>
      </c>
      <c r="F12" s="118">
        <f t="shared" si="1"/>
        <v>0</v>
      </c>
      <c r="G12" s="118">
        <f t="shared" si="1"/>
        <v>0</v>
      </c>
    </row>
    <row r="13" spans="1:7" x14ac:dyDescent="0.25">
      <c r="A13" s="42" t="s">
        <v>427</v>
      </c>
      <c r="B13" s="118">
        <v>0</v>
      </c>
      <c r="C13" s="118">
        <v>0</v>
      </c>
      <c r="D13" s="118">
        <f>B13+C13</f>
        <v>0</v>
      </c>
      <c r="E13" s="118">
        <v>0</v>
      </c>
      <c r="F13" s="118">
        <v>0</v>
      </c>
      <c r="G13" s="118">
        <f>D13-E13</f>
        <v>0</v>
      </c>
    </row>
    <row r="14" spans="1:7" x14ac:dyDescent="0.25">
      <c r="A14" s="42" t="s">
        <v>428</v>
      </c>
      <c r="B14" s="118">
        <v>0</v>
      </c>
      <c r="C14" s="118">
        <v>0</v>
      </c>
      <c r="D14" s="118">
        <f>B14+C14</f>
        <v>0</v>
      </c>
      <c r="E14" s="118">
        <v>0</v>
      </c>
      <c r="F14" s="118">
        <v>0</v>
      </c>
      <c r="G14" s="118">
        <f>D14-E14</f>
        <v>0</v>
      </c>
    </row>
    <row r="15" spans="1:7" x14ac:dyDescent="0.25">
      <c r="A15" s="37" t="s">
        <v>429</v>
      </c>
      <c r="B15" s="118">
        <v>0</v>
      </c>
      <c r="C15" s="118">
        <v>0</v>
      </c>
      <c r="D15" s="118">
        <f>B15+C15</f>
        <v>0</v>
      </c>
      <c r="E15" s="118">
        <v>0</v>
      </c>
      <c r="F15" s="118">
        <v>0</v>
      </c>
      <c r="G15" s="118">
        <f>D15-E15</f>
        <v>0</v>
      </c>
    </row>
    <row r="16" spans="1:7" ht="30" x14ac:dyDescent="0.25">
      <c r="A16" s="38" t="s">
        <v>430</v>
      </c>
      <c r="B16" s="118">
        <f>B17+B18</f>
        <v>0</v>
      </c>
      <c r="C16" s="118">
        <f t="shared" ref="C16:G16" si="2">C17+C18</f>
        <v>0</v>
      </c>
      <c r="D16" s="118">
        <f t="shared" si="2"/>
        <v>0</v>
      </c>
      <c r="E16" s="118">
        <f t="shared" si="2"/>
        <v>0</v>
      </c>
      <c r="F16" s="118">
        <f t="shared" si="2"/>
        <v>0</v>
      </c>
      <c r="G16" s="118">
        <f t="shared" si="2"/>
        <v>0</v>
      </c>
    </row>
    <row r="17" spans="1:7" x14ac:dyDescent="0.25">
      <c r="A17" s="42" t="s">
        <v>431</v>
      </c>
      <c r="B17" s="118">
        <v>0</v>
      </c>
      <c r="C17" s="118">
        <v>0</v>
      </c>
      <c r="D17" s="118">
        <f>B17+C17</f>
        <v>0</v>
      </c>
      <c r="E17" s="118">
        <v>0</v>
      </c>
      <c r="F17" s="118">
        <v>0</v>
      </c>
      <c r="G17" s="118">
        <f>D17-E17</f>
        <v>0</v>
      </c>
    </row>
    <row r="18" spans="1:7" x14ac:dyDescent="0.25">
      <c r="A18" s="42" t="s">
        <v>432</v>
      </c>
      <c r="B18" s="118">
        <v>0</v>
      </c>
      <c r="C18" s="118">
        <v>0</v>
      </c>
      <c r="D18" s="118">
        <f>B18+C18</f>
        <v>0</v>
      </c>
      <c r="E18" s="118">
        <v>0</v>
      </c>
      <c r="F18" s="118">
        <v>0</v>
      </c>
      <c r="G18" s="118">
        <f>D18-E18</f>
        <v>0</v>
      </c>
    </row>
    <row r="19" spans="1:7" x14ac:dyDescent="0.25">
      <c r="A19" s="37" t="s">
        <v>433</v>
      </c>
      <c r="B19" s="118">
        <v>0</v>
      </c>
      <c r="C19" s="118">
        <v>0</v>
      </c>
      <c r="D19" s="118">
        <f>B19+C19</f>
        <v>0</v>
      </c>
      <c r="E19" s="118">
        <v>0</v>
      </c>
      <c r="F19" s="118">
        <v>0</v>
      </c>
      <c r="G19" s="118">
        <f>D19-E19</f>
        <v>0</v>
      </c>
    </row>
    <row r="20" spans="1:7" x14ac:dyDescent="0.25">
      <c r="A20" s="26"/>
      <c r="B20" s="119"/>
      <c r="C20" s="119"/>
      <c r="D20" s="119"/>
      <c r="E20" s="119"/>
      <c r="F20" s="119"/>
      <c r="G20" s="119"/>
    </row>
    <row r="21" spans="1:7" x14ac:dyDescent="0.25">
      <c r="A21" s="22" t="s">
        <v>434</v>
      </c>
      <c r="B21" s="117">
        <f>B22+B23+B24+B27+B28+B31</f>
        <v>48814389.280000001</v>
      </c>
      <c r="C21" s="117">
        <f t="shared" ref="C21:G21" si="3">C22+C23+C24+C27+C28+C31</f>
        <v>0</v>
      </c>
      <c r="D21" s="117">
        <f t="shared" si="3"/>
        <v>48814389.280000001</v>
      </c>
      <c r="E21" s="117">
        <f t="shared" si="3"/>
        <v>18172474.120000001</v>
      </c>
      <c r="F21" s="117">
        <f t="shared" si="3"/>
        <v>18172474.120000001</v>
      </c>
      <c r="G21" s="117">
        <f t="shared" si="3"/>
        <v>30641915.16</v>
      </c>
    </row>
    <row r="22" spans="1:7" x14ac:dyDescent="0.25">
      <c r="A22" s="37" t="s">
        <v>424</v>
      </c>
      <c r="B22" s="160">
        <v>48814389.280000001</v>
      </c>
      <c r="C22" s="120">
        <v>0</v>
      </c>
      <c r="D22" s="118">
        <f>B22+C22</f>
        <v>48814389.280000001</v>
      </c>
      <c r="E22" s="160">
        <v>18172474.120000001</v>
      </c>
      <c r="F22" s="160">
        <v>18172474.120000001</v>
      </c>
      <c r="G22" s="118">
        <f>D22-E22</f>
        <v>30641915.16</v>
      </c>
    </row>
    <row r="23" spans="1:7" x14ac:dyDescent="0.25">
      <c r="A23" s="37" t="s">
        <v>425</v>
      </c>
      <c r="B23" s="118">
        <v>0</v>
      </c>
      <c r="C23" s="118">
        <v>0</v>
      </c>
      <c r="D23" s="118">
        <f>B23+C23</f>
        <v>0</v>
      </c>
      <c r="E23" s="118">
        <v>0</v>
      </c>
      <c r="F23" s="118">
        <v>0</v>
      </c>
      <c r="G23" s="118">
        <f>D23-E23</f>
        <v>0</v>
      </c>
    </row>
    <row r="24" spans="1:7" x14ac:dyDescent="0.25">
      <c r="A24" s="37" t="s">
        <v>426</v>
      </c>
      <c r="B24" s="118">
        <f>B25+B26</f>
        <v>0</v>
      </c>
      <c r="C24" s="118">
        <f>C25+C26</f>
        <v>0</v>
      </c>
      <c r="D24" s="118">
        <f>D25+D26</f>
        <v>0</v>
      </c>
      <c r="E24" s="118">
        <f t="shared" ref="E24:G24" si="4">E25+E26</f>
        <v>0</v>
      </c>
      <c r="F24" s="118">
        <f t="shared" si="4"/>
        <v>0</v>
      </c>
      <c r="G24" s="118">
        <f t="shared" si="4"/>
        <v>0</v>
      </c>
    </row>
    <row r="25" spans="1:7" x14ac:dyDescent="0.25">
      <c r="A25" s="42" t="s">
        <v>427</v>
      </c>
      <c r="B25" s="118">
        <v>0</v>
      </c>
      <c r="C25" s="118">
        <v>0</v>
      </c>
      <c r="D25" s="118">
        <f>B25+C25</f>
        <v>0</v>
      </c>
      <c r="E25" s="118">
        <v>0</v>
      </c>
      <c r="F25" s="118">
        <v>0</v>
      </c>
      <c r="G25" s="118">
        <f>D25-E25</f>
        <v>0</v>
      </c>
    </row>
    <row r="26" spans="1:7" x14ac:dyDescent="0.25">
      <c r="A26" s="42" t="s">
        <v>428</v>
      </c>
      <c r="B26" s="118">
        <v>0</v>
      </c>
      <c r="C26" s="118">
        <v>0</v>
      </c>
      <c r="D26" s="118">
        <f>B26+C26</f>
        <v>0</v>
      </c>
      <c r="E26" s="118">
        <v>0</v>
      </c>
      <c r="F26" s="118">
        <v>0</v>
      </c>
      <c r="G26" s="118">
        <f>D26-E26</f>
        <v>0</v>
      </c>
    </row>
    <row r="27" spans="1:7" x14ac:dyDescent="0.25">
      <c r="A27" s="37" t="s">
        <v>429</v>
      </c>
      <c r="B27" s="118">
        <v>0</v>
      </c>
      <c r="C27" s="118">
        <v>0</v>
      </c>
      <c r="D27" s="118">
        <f>B27+C27</f>
        <v>0</v>
      </c>
      <c r="E27" s="118">
        <v>0</v>
      </c>
      <c r="F27" s="118">
        <v>0</v>
      </c>
      <c r="G27" s="118">
        <f>D27-E27</f>
        <v>0</v>
      </c>
    </row>
    <row r="28" spans="1:7" ht="30" x14ac:dyDescent="0.25">
      <c r="A28" s="38" t="s">
        <v>430</v>
      </c>
      <c r="B28" s="118">
        <f>B29+B30</f>
        <v>0</v>
      </c>
      <c r="C28" s="118">
        <f t="shared" ref="C28:G28" si="5">C29+C30</f>
        <v>0</v>
      </c>
      <c r="D28" s="118">
        <f t="shared" si="5"/>
        <v>0</v>
      </c>
      <c r="E28" s="118">
        <f t="shared" si="5"/>
        <v>0</v>
      </c>
      <c r="F28" s="118">
        <f t="shared" si="5"/>
        <v>0</v>
      </c>
      <c r="G28" s="118">
        <f t="shared" si="5"/>
        <v>0</v>
      </c>
    </row>
    <row r="29" spans="1:7" x14ac:dyDescent="0.25">
      <c r="A29" s="42" t="s">
        <v>431</v>
      </c>
      <c r="B29" s="118">
        <v>0</v>
      </c>
      <c r="C29" s="118">
        <v>0</v>
      </c>
      <c r="D29" s="118">
        <f>B29+C29</f>
        <v>0</v>
      </c>
      <c r="E29" s="118">
        <v>0</v>
      </c>
      <c r="F29" s="118">
        <v>0</v>
      </c>
      <c r="G29" s="118">
        <f>D29-E29</f>
        <v>0</v>
      </c>
    </row>
    <row r="30" spans="1:7" x14ac:dyDescent="0.25">
      <c r="A30" s="42" t="s">
        <v>432</v>
      </c>
      <c r="B30" s="118">
        <v>0</v>
      </c>
      <c r="C30" s="118">
        <v>0</v>
      </c>
      <c r="D30" s="118">
        <f>B30+C30</f>
        <v>0</v>
      </c>
      <c r="E30" s="118">
        <v>0</v>
      </c>
      <c r="F30" s="118">
        <v>0</v>
      </c>
      <c r="G30" s="118">
        <f>D30-E30</f>
        <v>0</v>
      </c>
    </row>
    <row r="31" spans="1:7" x14ac:dyDescent="0.25">
      <c r="A31" s="37" t="s">
        <v>433</v>
      </c>
      <c r="B31" s="118">
        <v>0</v>
      </c>
      <c r="C31" s="118">
        <v>0</v>
      </c>
      <c r="D31" s="118">
        <f>B31+C31</f>
        <v>0</v>
      </c>
      <c r="E31" s="118">
        <v>0</v>
      </c>
      <c r="F31" s="118">
        <v>0</v>
      </c>
      <c r="G31" s="118">
        <f>D31-E31</f>
        <v>0</v>
      </c>
    </row>
    <row r="32" spans="1:7" x14ac:dyDescent="0.25">
      <c r="A32" s="26"/>
      <c r="B32" s="119"/>
      <c r="C32" s="119"/>
      <c r="D32" s="119"/>
      <c r="E32" s="119"/>
      <c r="F32" s="119"/>
      <c r="G32" s="119"/>
    </row>
    <row r="33" spans="1:7" ht="14.45" customHeight="1" x14ac:dyDescent="0.25">
      <c r="A33" s="3" t="s">
        <v>435</v>
      </c>
      <c r="B33" s="117">
        <f>B9+B21</f>
        <v>140847336.75999999</v>
      </c>
      <c r="C33" s="117">
        <f t="shared" ref="C33:G33" si="6">C9+C21</f>
        <v>90335.95</v>
      </c>
      <c r="D33" s="117">
        <f t="shared" si="6"/>
        <v>140937672.71000001</v>
      </c>
      <c r="E33" s="117">
        <f t="shared" si="6"/>
        <v>54110168.480000004</v>
      </c>
      <c r="F33" s="117">
        <f t="shared" si="6"/>
        <v>54110168.480000004</v>
      </c>
      <c r="G33" s="117">
        <f t="shared" si="6"/>
        <v>86827504.230000004</v>
      </c>
    </row>
    <row r="34" spans="1:7" ht="14.45" customHeight="1" x14ac:dyDescent="0.25">
      <c r="A34" s="35"/>
      <c r="B34" s="43"/>
      <c r="C34" s="43"/>
      <c r="D34" s="43"/>
      <c r="E34" s="43"/>
      <c r="F34" s="43"/>
      <c r="G34" s="43"/>
    </row>
  </sheetData>
  <mergeCells count="4">
    <mergeCell ref="A7:A8"/>
    <mergeCell ref="B7:F7"/>
    <mergeCell ref="G7:G8"/>
    <mergeCell ref="A1:G1"/>
  </mergeCells>
  <printOptions horizontalCentered="1"/>
  <pageMargins left="0.25" right="0.25" top="0.75" bottom="0.75" header="0.3" footer="0.3"/>
  <pageSetup scale="52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1C0158-1FAA-45FF-9B01-F6965AAD834D}">
  <ds:schemaRefs>
    <ds:schemaRef ds:uri="http://purl.org/dc/dcmitype/"/>
    <ds:schemaRef ds:uri="0c865bf4-0f22-4e4d-b041-7b0c1657e5a8"/>
    <ds:schemaRef ds:uri="6aa8a68a-ab09-4ac8-a697-fdce915bc567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3</vt:i4>
      </vt:variant>
    </vt:vector>
  </HeadingPairs>
  <TitlesOfParts>
    <vt:vector size="17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'Formato 1'!Área_de_impresión</vt:lpstr>
      <vt:lpstr>'Formato 6 a)'!Área_de_impresión</vt:lpstr>
      <vt:lpstr>'Formato 6 a)'!Títulos_a_imprimir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Tesoreria</cp:lastModifiedBy>
  <cp:revision/>
  <dcterms:created xsi:type="dcterms:W3CDTF">2023-03-16T22:14:51Z</dcterms:created>
  <dcterms:modified xsi:type="dcterms:W3CDTF">2026-07-30T19:56:12Z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