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SEGUNDO TRIMESTRE 2024\"/>
    </mc:Choice>
  </mc:AlternateContent>
  <bookViews>
    <workbookView xWindow="0" yWindow="0" windowWidth="28800" windowHeight="12330" activeTab="4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6" l="1"/>
  <c r="G42" i="6"/>
  <c r="C48" i="5"/>
  <c r="D13" i="5"/>
  <c r="B8" i="5"/>
  <c r="D8" i="5"/>
  <c r="G77" i="9" l="1"/>
  <c r="G53" i="9"/>
  <c r="B10" i="9" l="1"/>
  <c r="B9" i="8"/>
  <c r="A2" i="4"/>
  <c r="E68" i="2"/>
  <c r="C17" i="2"/>
  <c r="B17" i="2"/>
  <c r="B9" i="2"/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9" i="8"/>
  <c r="C9" i="8"/>
  <c r="D9" i="8"/>
  <c r="E9" i="8"/>
  <c r="F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C17" i="5"/>
  <c r="C13" i="5"/>
  <c r="B13" i="5"/>
  <c r="B13" i="3"/>
  <c r="C9" i="3"/>
  <c r="C8" i="3" s="1"/>
  <c r="C20" i="3" s="1"/>
  <c r="B9" i="3"/>
  <c r="F75" i="2"/>
  <c r="E75" i="2"/>
  <c r="F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B47" i="2" s="1"/>
  <c r="C38" i="2"/>
  <c r="G28" i="7" l="1"/>
  <c r="F79" i="2"/>
  <c r="E79" i="2"/>
  <c r="E81" i="2" s="1"/>
  <c r="F47" i="2"/>
  <c r="F59" i="2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G43" i="9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21" i="5" s="1"/>
  <c r="B23" i="5" s="1"/>
  <c r="B25" i="5" s="1"/>
  <c r="B33" i="5" s="1"/>
  <c r="D44" i="5"/>
  <c r="D11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37" i="6"/>
  <c r="E77" i="9" l="1"/>
  <c r="G9" i="7"/>
  <c r="B159" i="7"/>
  <c r="F81" i="2"/>
  <c r="B77" i="9"/>
  <c r="F77" i="9"/>
  <c r="D159" i="7"/>
  <c r="G84" i="7"/>
  <c r="G70" i="6"/>
  <c r="G159" i="7" l="1"/>
  <c r="B38" i="2"/>
  <c r="C31" i="2"/>
  <c r="B31" i="2"/>
  <c r="C25" i="2"/>
  <c r="B25" i="2"/>
  <c r="C9" i="2"/>
  <c r="B62" i="2" l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<sst xmlns="http://schemas.openxmlformats.org/spreadsheetml/2006/main" count="1025" uniqueCount="603">
  <si>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</si>
  <si>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</si>
  <si>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</si>
  <si>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</si>
  <si>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</si>
  <si>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</si>
  <si>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</si>
  <si>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</si>
  <si>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</si>
  <si>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</si>
  <si>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</si>
  <si>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</si>
  <si>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</si>
  <si>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</si>
  <si>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</si>
  <si>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</si>
  <si>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</si>
  <si>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</si>
  <si>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</si>
  <si>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</si>
  <si>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</si>
  <si>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</si>
  <si>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</si>
  <si>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</si>
  <si>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</si>
  <si>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</si>
  <si>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</si>
  <si>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</si>
  <si>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</si>
  <si>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</si>
  <si>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</si>
  <si>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</si>
  <si>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</si>
  <si>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</si>
  <si>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</si>
  <si>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</si>
  <si>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</si>
  <si>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</si>
  <si>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</si>
  <si>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</si>
  <si>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</si>
  <si>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</si>
  <si>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</si>
  <si>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</si>
  <si>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</si>
  <si>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</si>
  <si>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</si>
  <si>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</si>
  <si>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</si>
  <si>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</si>
  <si>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</si>
  <si>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</si>
  <si>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</si>
  <si>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</si>
  <si>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</si>
  <si>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</si>
  <si>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</si>
  <si>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</si>
  <si>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</si>
  <si>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</si>
  <si>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</si>
  <si>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</si>
  <si>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</si>
  <si>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</si>
  <si>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</si>
  <si>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</si>
  <si>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</si>
  <si>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</si>
  <si>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</si>
  <si>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</si>
  <si>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</si>
  <si>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</si>
  <si>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</si>
  <si>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</si>
  <si>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</si>
  <si>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</si>
  <si>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</si>
  <si>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</si>
  <si>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</si>
  <si>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</si>
  <si>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</si>
  <si>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</si>
  <si>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</si>
  <si>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</si>
  <si>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</si>
  <si>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</si>
  <si>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</si>
  <si>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</si>
  <si>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</si>
  <si>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</si>
  <si>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</si>
  <si>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</si>
  <si>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</si>
  <si>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</si>
  <si>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</si>
  <si>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</si>
  <si>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</si>
  <si>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</si>
  <si>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</si>
  <si>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</si>
  <si>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</si>
  <si>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</si>
  <si>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</si>
  <si>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</si>
  <si>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</si>
  <si>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</si>
  <si>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</si>
  <si>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</si>
  <si>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</si>
  <si>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</si>
  <si>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</si>
  <si>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</si>
  <si>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</si>
  <si>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</si>
  <si>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</si>
  <si>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</si>
  <si>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</si>
  <si>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</si>
  <si>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</si>
  <si>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</si>
  <si>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</si>
  <si>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</si>
  <si>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</si>
  <si>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</si>
  <si>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</si>
  <si>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</si>
  <si>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</si>
  <si>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</si>
  <si>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</si>
  <si>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</si>
  <si>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</si>
  <si>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</si>
  <si>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</si>
  <si>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</si>
  <si>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</si>
  <si>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</si>
  <si>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</si>
  <si>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</si>
  <si>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</si>
  <si>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</si>
  <si>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</si>
  <si>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</si>
  <si>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</si>
  <si>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</si>
  <si>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</si>
  <si>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</si>
  <si>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</si>
  <si>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</si>
  <si>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</si>
  <si>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</si>
  <si>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</si>
  <si>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</si>
  <si>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</si>
  <si>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</si>
  <si>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</si>
  <si>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</si>
  <si>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</si>
  <si>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</si>
  <si>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</si>
  <si>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</si>
  <si>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</si>
  <si>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</si>
  <si>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</si>
  <si>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</si>
  <si>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</si>
  <si>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</si>
  <si>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</si>
  <si>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</si>
  <si>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</si>
  <si>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</si>
  <si>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</si>
  <si>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</si>
  <si>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</si>
  <si>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</si>
  <si>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</si>
  <si>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</si>
  <si>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</si>
  <si>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</si>
  <si>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</si>
  <si>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</si>
  <si>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</si>
  <si>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</si>
  <si>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</si>
  <si>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</si>
  <si>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</si>
  <si>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</si>
  <si>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</si>
  <si>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</si>
  <si>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</si>
  <si>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</si>
  <si>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</si>
  <si>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</si>
  <si>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</si>
  <si>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</si>
  <si>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</si>
  <si>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</si>
  <si>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</si>
  <si>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</si>
  <si>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</si>
  <si>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</si>
  <si>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</si>
  <si>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</si>
  <si>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</si>
  <si>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</si>
  <si>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</si>
  <si>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</si>
  <si>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</si>
  <si>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</si>
  <si>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</si>
  <si>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</si>
  <si>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</si>
  <si>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</si>
  <si>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</si>
  <si>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</si>
  <si>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</si>
  <si>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</si>
  <si>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</si>
  <si>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</si>
  <si>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</si>
  <si>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</si>
  <si>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</si>
  <si>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</si>
  <si>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</si>
  <si>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</si>
  <si>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</si>
  <si>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</si>
  <si>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</si>
  <si>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</si>
  <si>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</si>
  <si>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</si>
  <si>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</si>
  <si>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</si>
  <si>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</si>
  <si>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</si>
  <si>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</si>
  <si>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</si>
  <si>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</si>
  <si>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</si>
  <si>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</si>
  <si>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</si>
  <si>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</si>
  <si>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</si>
  <si>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</si>
  <si>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</si>
  <si>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</si>
  <si>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</si>
  <si>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</si>
  <si>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</si>
  <si>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</si>
  <si>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</si>
  <si>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</si>
  <si>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</si>
  <si>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</si>
  <si>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</si>
  <si>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</si>
  <si>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</si>
  <si>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</si>
  <si>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</si>
  <si>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</si>
  <si>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</si>
  <si>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</si>
  <si>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</si>
  <si>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</si>
  <si>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</si>
  <si>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</si>
  <si>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</si>
  <si>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</si>
  <si>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</si>
  <si>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</si>
  <si>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</si>
  <si>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</si>
  <si>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</si>
  <si>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</si>
  <si>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</si>
  <si>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</si>
  <si>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</si>
  <si>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</si>
  <si>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</si>
  <si>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</si>
  <si>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</si>
  <si>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</si>
  <si>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</si>
  <si>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</si>
  <si>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</si>
  <si>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</si>
  <si>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</si>
  <si>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</si>
  <si>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</si>
  <si>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</si>
  <si>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</si>
  <si>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</si>
  <si>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</si>
  <si>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</si>
  <si>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</si>
  <si>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</si>
  <si>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</si>
  <si>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</si>
  <si>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</si>
  <si>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</si>
  <si>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</si>
  <si>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</si>
  <si>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</si>
  <si>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</si>
  <si>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</si>
  <si>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</si>
  <si>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</si>
  <si>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</si>
  <si>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</si>
  <si>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</si>
  <si>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</si>
  <si>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</si>
  <si>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</si>
  <si>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</si>
  <si>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</si>
  <si>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</si>
  <si>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</si>
  <si>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</si>
  <si>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</si>
  <si>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</si>
  <si>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</si>
  <si>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</si>
  <si>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</si>
  <si>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</si>
  <si>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</si>
  <si>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</si>
  <si>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</si>
  <si>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</si>
  <si>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</si>
  <si>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</si>
  <si>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</si>
  <si>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</si>
  <si>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</si>
  <si>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</si>
  <si>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</si>
  <si>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</si>
  <si>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</si>
  <si>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</si>
  <si>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</si>
  <si>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</si>
  <si>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</si>
  <si>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</si>
  <si>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</si>
  <si>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</si>
  <si>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</si>
  <si>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</si>
  <si>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</si>
  <si>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</si>
  <si>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</si>
  <si>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</si>
  <si>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</si>
  <si>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</si>
  <si>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</si>
  <si>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</si>
  <si>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</si>
  <si>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</si>
  <si>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</si>
  <si>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</si>
  <si>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</si>
  <si>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</si>
  <si>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</si>
  <si>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</si>
  <si>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</si>
  <si>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</si>
  <si>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</si>
  <si>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</si>
  <si>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</si>
  <si>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</si>
  <si>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</si>
  <si>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</si>
  <si>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</si>
  <si>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</si>
  <si>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</si>
  <si>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</si>
  <si>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</si>
  <si>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</si>
  <si>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</si>
  <si>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</si>
  <si>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</si>
  <si>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</si>
  <si>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</si>
  <si>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</si>
  <si>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</si>
  <si>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</si>
  <si>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</si>
  <si>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</si>
  <si>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</si>
  <si>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</si>
  <si>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</si>
  <si>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</si>
  <si>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</si>
  <si>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</si>
  <si>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</si>
  <si>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</si>
  <si>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</si>
  <si>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</si>
  <si>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</si>
  <si>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</si>
  <si>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</si>
  <si>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</si>
  <si>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</si>
  <si>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</si>
  <si>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</si>
  <si>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</si>
  <si>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</si>
  <si>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</si>
  <si>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</si>
  <si>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</si>
  <si>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</si>
  <si>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</si>
  <si>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</si>
  <si>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</si>
  <si>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</si>
  <si>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</si>
  <si>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</si>
  <si>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</si>
  <si>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</si>
  <si>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</si>
  <si>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</si>
  <si>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</si>
  <si>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</si>
  <si>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</si>
  <si>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</si>
  <si>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</si>
  <si>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</si>
  <si>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</si>
  <si>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</si>
  <si>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</si>
  <si>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</si>
  <si>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</si>
  <si>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</si>
  <si>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</si>
  <si>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</si>
  <si>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</si>
  <si>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</si>
  <si>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</si>
  <si>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</si>
  <si>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</si>
  <si>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</si>
  <si>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</si>
  <si>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</si>
  <si>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</si>
  <si>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</si>
  <si>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</si>
  <si>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</si>
  <si>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</si>
  <si>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</si>
  <si>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</si>
  <si>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</si>
  <si>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</si>
  <si>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</si>
  <si>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</si>
  <si>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</si>
  <si>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</si>
  <si>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</si>
  <si>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</si>
  <si>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</si>
  <si>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</si>
  <si>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</si>
  <si>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</si>
  <si>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</si>
  <si>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</si>
  <si>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</si>
  <si>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</si>
  <si>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</si>
  <si>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</si>
  <si>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</si>
  <si>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</si>
  <si>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</si>
  <si>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</si>
  <si>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</si>
  <si>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</si>
  <si>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</si>
  <si>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</si>
  <si>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</si>
  <si>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</si>
  <si>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</si>
  <si>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</si>
  <si>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</si>
  <si>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</si>
  <si>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</si>
  <si>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</si>
  <si>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</si>
  <si>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</si>
  <si>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</si>
  <si>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</si>
  <si>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</si>
  <si>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</si>
  <si>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</si>
  <si>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</si>
  <si>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</si>
  <si>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</si>
  <si>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</si>
  <si>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</si>
  <si>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</si>
  <si>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</si>
  <si>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</si>
  <si>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</si>
  <si>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</si>
  <si>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</si>
  <si>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</si>
  <si>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</si>
  <si>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</si>
  <si>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</si>
  <si>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</si>
  <si>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</si>
  <si>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</si>
  <si>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</si>
  <si>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</si>
  <si>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</si>
  <si>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</si>
  <si>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</si>
  <si>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</si>
  <si>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</si>
  <si>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</si>
  <si>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</si>
  <si>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</si>
  <si>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</si>
  <si>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</si>
  <si>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</si>
  <si>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</si>
  <si>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</si>
  <si>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</si>
  <si>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</si>
  <si>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</si>
  <si>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</si>
  <si>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</si>
  <si>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</si>
  <si>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</si>
  <si>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</si>
  <si>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</si>
  <si>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</si>
  <si>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</si>
  <si>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</si>
  <si>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</si>
  <si>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</si>
  <si>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</si>
  <si>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</si>
  <si>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</si>
  <si>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</si>
  <si>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</si>
  <si>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</si>
  <si>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</si>
  <si>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</si>
  <si>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</si>
  <si>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</si>
  <si>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</si>
  <si>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</si>
  <si>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</si>
  <si>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</si>
  <si>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</si>
  <si>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</si>
  <si>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</si>
  <si>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</si>
  <si>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</si>
  <si>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</si>
  <si>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</si>
  <si>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</si>
  <si>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</si>
  <si>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</si>
  <si>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</si>
  <si>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</si>
  <si>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</si>
  <si>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</si>
  <si>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</si>
  <si>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</si>
  <si>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</si>
  <si>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</si>
  <si>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</si>
  <si>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</si>
  <si>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</si>
  <si>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</si>
  <si>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</si>
  <si>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</si>
  <si>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</si>
  <si>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</si>
  <si>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</si>
  <si>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</si>
  <si>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</si>
  <si>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</si>
  <si>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</si>
  <si>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</si>
  <si>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</si>
  <si>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</si>
  <si>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</si>
  <si>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</si>
  <si>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</si>
  <si>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</si>
  <si>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</si>
  <si>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</si>
  <si>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</si>
  <si>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</si>
  <si>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</si>
  <si>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</si>
  <si>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</si>
  <si>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</si>
  <si>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</si>
  <si>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</si>
  <si>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</si>
  <si>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</si>
  <si>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</si>
  <si>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 xml:space="preserve"> Sistema Municipal de Agua Potable y Alcantarillado de Uriangato, Gto.</t>
  </si>
  <si>
    <t>al 31 de Diciembre de 2023 y al 30 de Junio de 2024</t>
  </si>
  <si>
    <t>Del 1 de Enero al 30 de Junio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</si>
</sst>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0" fillId="0" borderId="15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2" fillId="0" borderId="14" xfId="0" applyNumberFormat="1" applyFont="1" applyBorder="1" applyAlignment="1" applyProtection="1">
      <alignment vertical="center"/>
      <protection locked="0"/>
    </xf>
    <xf numFmtId="4" fontId="0" fillId="0" borderId="0" xfId="0" applyNumberFormat="1"/>
    <xf numFmtId="3" fontId="0" fillId="0" borderId="15" xfId="0" applyNumberFormat="1" applyBorder="1"/>
    <xf numFmtId="43" fontId="0" fillId="0" borderId="0" xfId="1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6">
    <cellStyle name="Millares" xfId="1" builtinId="3"/>
    <cellStyle name="Millares 2" xfId="5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4"/>
  <sheetViews>
    <sheetView showGridLines="0" topLeftCell="A7" zoomScale="90" zoomScaleNormal="90" workbookViewId="0">
      <selection activeCell="A38" sqref="A38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6" t="s">
        <v>0</v>
      </c>
      <c r="B1" s="167"/>
      <c r="C1" s="167"/>
      <c r="D1" s="167"/>
      <c r="E1" s="167"/>
      <c r="F1" s="168"/>
    </row>
    <row r="2" spans="1:6" ht="15" customHeight="1" x14ac:dyDescent="0.25">
      <c r="A2" s="169" t="s">
        <v>600</v>
      </c>
      <c r="B2" s="170"/>
      <c r="C2" s="170"/>
      <c r="D2" s="170"/>
      <c r="E2" s="170"/>
      <c r="F2" s="171"/>
    </row>
    <row r="3" spans="1:6" ht="15" customHeight="1" x14ac:dyDescent="0.25">
      <c r="A3" s="172" t="s">
        <v>1</v>
      </c>
      <c r="B3" s="173"/>
      <c r="C3" s="173"/>
      <c r="D3" s="173"/>
      <c r="E3" s="173"/>
      <c r="F3" s="174"/>
    </row>
    <row r="4" spans="1:6" ht="12.95" customHeight="1" x14ac:dyDescent="0.25">
      <c r="A4" s="172" t="s">
        <v>601</v>
      </c>
      <c r="B4" s="173"/>
      <c r="C4" s="173"/>
      <c r="D4" s="173"/>
      <c r="E4" s="173"/>
      <c r="F4" s="174"/>
    </row>
    <row r="5" spans="1:6" ht="12.95" customHeight="1" x14ac:dyDescent="0.25">
      <c r="A5" s="175" t="s">
        <v>2</v>
      </c>
      <c r="B5" s="176"/>
      <c r="C5" s="176"/>
      <c r="D5" s="176"/>
      <c r="E5" s="176"/>
      <c r="F5" s="177"/>
    </row>
    <row r="6" spans="1:6" ht="41.45" customHeight="1" x14ac:dyDescent="0.25">
      <c r="A6" s="40" t="s">
        <v>3</v>
      </c>
      <c r="B6" s="41" t="s">
        <v>594</v>
      </c>
      <c r="C6" s="1" t="s">
        <v>595</v>
      </c>
      <c r="D6" s="42" t="s">
        <v>4</v>
      </c>
      <c r="E6" s="41" t="s">
        <v>594</v>
      </c>
      <c r="F6" s="1" t="s">
        <v>595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122">
        <f>SUM(B10:B16)</f>
        <v>5706224.5099999998</v>
      </c>
      <c r="C9" s="122">
        <f>SUM(C10:C16)</f>
        <v>1866515.91</v>
      </c>
      <c r="D9" s="46" t="s">
        <v>10</v>
      </c>
      <c r="E9" s="122">
        <f>SUM(E10:E18)</f>
        <v>5295937.08</v>
      </c>
      <c r="F9" s="122">
        <f>SUM(F10:F18)</f>
        <v>3169730.3600000003</v>
      </c>
    </row>
    <row r="10" spans="1:6" x14ac:dyDescent="0.25">
      <c r="A10" s="48" t="s">
        <v>11</v>
      </c>
      <c r="B10" s="122">
        <v>0</v>
      </c>
      <c r="C10" s="122">
        <v>0</v>
      </c>
      <c r="D10" s="48" t="s">
        <v>12</v>
      </c>
      <c r="E10" s="122">
        <v>0</v>
      </c>
      <c r="F10" s="122">
        <v>0</v>
      </c>
    </row>
    <row r="11" spans="1:6" x14ac:dyDescent="0.25">
      <c r="A11" s="48" t="s">
        <v>13</v>
      </c>
      <c r="B11" s="122">
        <v>5706224.5099999998</v>
      </c>
      <c r="C11" s="122">
        <v>1866515.91</v>
      </c>
      <c r="D11" s="48" t="s">
        <v>14</v>
      </c>
      <c r="E11" s="122">
        <v>31806.36</v>
      </c>
      <c r="F11" s="122">
        <v>-3617.62</v>
      </c>
    </row>
    <row r="12" spans="1:6" x14ac:dyDescent="0.25">
      <c r="A12" s="48" t="s">
        <v>15</v>
      </c>
      <c r="B12" s="122">
        <v>0</v>
      </c>
      <c r="C12" s="122">
        <v>0</v>
      </c>
      <c r="D12" s="48" t="s">
        <v>16</v>
      </c>
      <c r="E12" s="122">
        <v>0</v>
      </c>
      <c r="F12" s="122">
        <v>0</v>
      </c>
    </row>
    <row r="13" spans="1:6" x14ac:dyDescent="0.25">
      <c r="A13" s="48" t="s">
        <v>17</v>
      </c>
      <c r="B13" s="122">
        <v>0</v>
      </c>
      <c r="C13" s="122">
        <v>0</v>
      </c>
      <c r="D13" s="48" t="s">
        <v>18</v>
      </c>
      <c r="E13" s="122">
        <v>0</v>
      </c>
      <c r="F13" s="122">
        <v>0</v>
      </c>
    </row>
    <row r="14" spans="1:6" x14ac:dyDescent="0.25">
      <c r="A14" s="48" t="s">
        <v>19</v>
      </c>
      <c r="B14" s="122">
        <v>0</v>
      </c>
      <c r="C14" s="122">
        <v>0</v>
      </c>
      <c r="D14" s="48" t="s">
        <v>20</v>
      </c>
      <c r="E14" s="122">
        <v>0</v>
      </c>
      <c r="F14" s="122">
        <v>0</v>
      </c>
    </row>
    <row r="15" spans="1:6" x14ac:dyDescent="0.25">
      <c r="A15" s="48" t="s">
        <v>21</v>
      </c>
      <c r="B15" s="122">
        <v>0</v>
      </c>
      <c r="C15" s="122">
        <v>0</v>
      </c>
      <c r="D15" s="48" t="s">
        <v>22</v>
      </c>
      <c r="E15" s="122">
        <v>0</v>
      </c>
      <c r="F15" s="122">
        <v>0</v>
      </c>
    </row>
    <row r="16" spans="1:6" x14ac:dyDescent="0.25">
      <c r="A16" s="48" t="s">
        <v>23</v>
      </c>
      <c r="B16" s="122">
        <v>0</v>
      </c>
      <c r="C16" s="122">
        <v>0</v>
      </c>
      <c r="D16" s="48" t="s">
        <v>24</v>
      </c>
      <c r="E16" s="122">
        <v>585071.68999999994</v>
      </c>
      <c r="F16" s="122">
        <v>28245.51</v>
      </c>
    </row>
    <row r="17" spans="1:6" x14ac:dyDescent="0.25">
      <c r="A17" s="46" t="s">
        <v>25</v>
      </c>
      <c r="B17" s="122">
        <f>SUM(B18:B24)</f>
        <v>18317082.150000002</v>
      </c>
      <c r="C17" s="122">
        <f>SUM(C18:C24)</f>
        <v>15759162.880000001</v>
      </c>
      <c r="D17" s="48" t="s">
        <v>26</v>
      </c>
      <c r="E17" s="122">
        <v>0</v>
      </c>
      <c r="F17" s="122">
        <v>0</v>
      </c>
    </row>
    <row r="18" spans="1:6" x14ac:dyDescent="0.25">
      <c r="A18" s="48" t="s">
        <v>27</v>
      </c>
      <c r="B18" s="122">
        <v>0</v>
      </c>
      <c r="C18" s="122">
        <v>0</v>
      </c>
      <c r="D18" s="48" t="s">
        <v>28</v>
      </c>
      <c r="E18" s="122">
        <v>4679059.03</v>
      </c>
      <c r="F18" s="122">
        <v>3145102.47</v>
      </c>
    </row>
    <row r="19" spans="1:6" x14ac:dyDescent="0.25">
      <c r="A19" s="48" t="s">
        <v>29</v>
      </c>
      <c r="B19" s="122">
        <v>11731972.41</v>
      </c>
      <c r="C19" s="122">
        <v>11731972.41</v>
      </c>
      <c r="D19" s="46" t="s">
        <v>30</v>
      </c>
      <c r="E19" s="122">
        <f>SUM(E20:E22)</f>
        <v>0</v>
      </c>
      <c r="F19" s="122">
        <f>SUM(F20:F22)</f>
        <v>0</v>
      </c>
    </row>
    <row r="20" spans="1:6" x14ac:dyDescent="0.25">
      <c r="A20" s="48" t="s">
        <v>31</v>
      </c>
      <c r="B20" s="122">
        <v>26914.39</v>
      </c>
      <c r="C20" s="122">
        <v>26914.39</v>
      </c>
      <c r="D20" s="48" t="s">
        <v>32</v>
      </c>
      <c r="E20" s="122">
        <v>0</v>
      </c>
      <c r="F20" s="122">
        <v>0</v>
      </c>
    </row>
    <row r="21" spans="1:6" x14ac:dyDescent="0.25">
      <c r="A21" s="48" t="s">
        <v>33</v>
      </c>
      <c r="B21" s="122">
        <v>103930.89</v>
      </c>
      <c r="C21" s="122">
        <v>84993</v>
      </c>
      <c r="D21" s="48" t="s">
        <v>34</v>
      </c>
      <c r="E21" s="122">
        <v>0</v>
      </c>
      <c r="F21" s="122">
        <v>0</v>
      </c>
    </row>
    <row r="22" spans="1:6" x14ac:dyDescent="0.25">
      <c r="A22" s="48" t="s">
        <v>35</v>
      </c>
      <c r="B22" s="122">
        <v>54000</v>
      </c>
      <c r="C22" s="122">
        <v>40000</v>
      </c>
      <c r="D22" s="48" t="s">
        <v>36</v>
      </c>
      <c r="E22" s="122">
        <v>0</v>
      </c>
      <c r="F22" s="122">
        <v>0</v>
      </c>
    </row>
    <row r="23" spans="1:6" x14ac:dyDescent="0.25">
      <c r="A23" s="48" t="s">
        <v>37</v>
      </c>
      <c r="B23" s="122">
        <v>6400264.46</v>
      </c>
      <c r="C23" s="122">
        <v>3875283.08</v>
      </c>
      <c r="D23" s="46" t="s">
        <v>38</v>
      </c>
      <c r="E23" s="122">
        <f>E24+E25</f>
        <v>0</v>
      </c>
      <c r="F23" s="122">
        <f>F24+F25</f>
        <v>0</v>
      </c>
    </row>
    <row r="24" spans="1:6" x14ac:dyDescent="0.25">
      <c r="A24" s="48" t="s">
        <v>39</v>
      </c>
      <c r="B24" s="122">
        <v>0</v>
      </c>
      <c r="C24" s="122">
        <v>0</v>
      </c>
      <c r="D24" s="48" t="s">
        <v>40</v>
      </c>
      <c r="E24" s="122">
        <v>0</v>
      </c>
      <c r="F24" s="122">
        <v>0</v>
      </c>
    </row>
    <row r="25" spans="1:6" x14ac:dyDescent="0.25">
      <c r="A25" s="46" t="s">
        <v>41</v>
      </c>
      <c r="B25" s="122">
        <f>SUM(B26:B30)</f>
        <v>0</v>
      </c>
      <c r="C25" s="122">
        <f>SUM(C26:C30)</f>
        <v>0</v>
      </c>
      <c r="D25" s="48" t="s">
        <v>42</v>
      </c>
      <c r="E25" s="122">
        <v>0</v>
      </c>
      <c r="F25" s="122">
        <v>0</v>
      </c>
    </row>
    <row r="26" spans="1:6" x14ac:dyDescent="0.25">
      <c r="A26" s="48" t="s">
        <v>43</v>
      </c>
      <c r="B26" s="122">
        <v>0</v>
      </c>
      <c r="C26" s="122">
        <v>0</v>
      </c>
      <c r="D26" s="46" t="s">
        <v>44</v>
      </c>
      <c r="E26" s="122">
        <v>0</v>
      </c>
      <c r="F26" s="122">
        <v>0</v>
      </c>
    </row>
    <row r="27" spans="1:6" x14ac:dyDescent="0.25">
      <c r="A27" s="48" t="s">
        <v>45</v>
      </c>
      <c r="B27" s="122">
        <v>0</v>
      </c>
      <c r="C27" s="122">
        <v>0</v>
      </c>
      <c r="D27" s="46" t="s">
        <v>46</v>
      </c>
      <c r="E27" s="122">
        <f>SUM(E28:E30)</f>
        <v>0</v>
      </c>
      <c r="F27" s="122">
        <f>SUM(F28:F30)</f>
        <v>0</v>
      </c>
    </row>
    <row r="28" spans="1:6" x14ac:dyDescent="0.25">
      <c r="A28" s="48" t="s">
        <v>47</v>
      </c>
      <c r="B28" s="122">
        <v>0</v>
      </c>
      <c r="C28" s="122">
        <v>0</v>
      </c>
      <c r="D28" s="48" t="s">
        <v>48</v>
      </c>
      <c r="E28" s="122">
        <v>0</v>
      </c>
      <c r="F28" s="122">
        <v>0</v>
      </c>
    </row>
    <row r="29" spans="1:6" x14ac:dyDescent="0.25">
      <c r="A29" s="48" t="s">
        <v>49</v>
      </c>
      <c r="B29" s="122">
        <v>0</v>
      </c>
      <c r="C29" s="122">
        <v>0</v>
      </c>
      <c r="D29" s="48" t="s">
        <v>50</v>
      </c>
      <c r="E29" s="122">
        <v>0</v>
      </c>
      <c r="F29" s="122">
        <v>0</v>
      </c>
    </row>
    <row r="30" spans="1:6" x14ac:dyDescent="0.25">
      <c r="A30" s="48" t="s">
        <v>51</v>
      </c>
      <c r="B30" s="122">
        <v>0</v>
      </c>
      <c r="C30" s="122">
        <v>0</v>
      </c>
      <c r="D30" s="48" t="s">
        <v>52</v>
      </c>
      <c r="E30" s="122">
        <v>0</v>
      </c>
      <c r="F30" s="122">
        <v>0</v>
      </c>
    </row>
    <row r="31" spans="1:6" x14ac:dyDescent="0.25">
      <c r="A31" s="46" t="s">
        <v>53</v>
      </c>
      <c r="B31" s="122">
        <f>SUM(B32:B36)</f>
        <v>0</v>
      </c>
      <c r="C31" s="122">
        <f>SUM(C32:C36)</f>
        <v>0</v>
      </c>
      <c r="D31" s="46" t="s">
        <v>54</v>
      </c>
      <c r="E31" s="122">
        <f>SUM(E32:E37)</f>
        <v>0</v>
      </c>
      <c r="F31" s="122">
        <f>SUM(F32:F37)</f>
        <v>0</v>
      </c>
    </row>
    <row r="32" spans="1:6" x14ac:dyDescent="0.25">
      <c r="A32" s="48" t="s">
        <v>55</v>
      </c>
      <c r="B32" s="122">
        <v>0</v>
      </c>
      <c r="C32" s="122">
        <v>0</v>
      </c>
      <c r="D32" s="48" t="s">
        <v>56</v>
      </c>
      <c r="E32" s="122">
        <v>0</v>
      </c>
      <c r="F32" s="122">
        <v>0</v>
      </c>
    </row>
    <row r="33" spans="1:6" ht="14.45" customHeight="1" x14ac:dyDescent="0.25">
      <c r="A33" s="48" t="s">
        <v>57</v>
      </c>
      <c r="B33" s="122">
        <v>0</v>
      </c>
      <c r="C33" s="122">
        <v>0</v>
      </c>
      <c r="D33" s="48" t="s">
        <v>58</v>
      </c>
      <c r="E33" s="122">
        <v>0</v>
      </c>
      <c r="F33" s="122">
        <v>0</v>
      </c>
    </row>
    <row r="34" spans="1:6" ht="14.45" customHeight="1" x14ac:dyDescent="0.25">
      <c r="A34" s="48" t="s">
        <v>59</v>
      </c>
      <c r="B34" s="122">
        <v>0</v>
      </c>
      <c r="C34" s="122">
        <v>0</v>
      </c>
      <c r="D34" s="48" t="s">
        <v>60</v>
      </c>
      <c r="E34" s="122">
        <v>0</v>
      </c>
      <c r="F34" s="122">
        <v>0</v>
      </c>
    </row>
    <row r="35" spans="1:6" ht="14.45" customHeight="1" x14ac:dyDescent="0.25">
      <c r="A35" s="48" t="s">
        <v>61</v>
      </c>
      <c r="B35" s="122">
        <v>0</v>
      </c>
      <c r="C35" s="122">
        <v>0</v>
      </c>
      <c r="D35" s="48" t="s">
        <v>62</v>
      </c>
      <c r="E35" s="122">
        <v>0</v>
      </c>
      <c r="F35" s="122">
        <v>0</v>
      </c>
    </row>
    <row r="36" spans="1:6" ht="14.45" customHeight="1" x14ac:dyDescent="0.25">
      <c r="A36" s="48" t="s">
        <v>63</v>
      </c>
      <c r="B36" s="122">
        <v>0</v>
      </c>
      <c r="C36" s="122">
        <v>0</v>
      </c>
      <c r="D36" s="48" t="s">
        <v>64</v>
      </c>
      <c r="E36" s="122">
        <v>0</v>
      </c>
      <c r="F36" s="122">
        <v>0</v>
      </c>
    </row>
    <row r="37" spans="1:6" ht="14.45" customHeight="1" x14ac:dyDescent="0.25">
      <c r="A37" s="46" t="s">
        <v>65</v>
      </c>
      <c r="B37" s="122">
        <v>1407643.62</v>
      </c>
      <c r="C37" s="122">
        <v>881453.81</v>
      </c>
      <c r="D37" s="48" t="s">
        <v>66</v>
      </c>
      <c r="E37" s="122">
        <v>0</v>
      </c>
      <c r="F37" s="122">
        <v>0</v>
      </c>
    </row>
    <row r="38" spans="1:6" x14ac:dyDescent="0.25">
      <c r="A38" s="46" t="s">
        <v>67</v>
      </c>
      <c r="B38" s="122">
        <f>SUM(B39:B40)</f>
        <v>0</v>
      </c>
      <c r="C38" s="122">
        <f>SUM(C39:C40)</f>
        <v>0</v>
      </c>
      <c r="D38" s="46" t="s">
        <v>68</v>
      </c>
      <c r="E38" s="122">
        <f>SUM(E39:E41)</f>
        <v>0</v>
      </c>
      <c r="F38" s="122">
        <f>SUM(F39:F41)</f>
        <v>0</v>
      </c>
    </row>
    <row r="39" spans="1:6" x14ac:dyDescent="0.25">
      <c r="A39" s="48" t="s">
        <v>69</v>
      </c>
      <c r="B39" s="122">
        <v>0</v>
      </c>
      <c r="C39" s="122">
        <v>0</v>
      </c>
      <c r="D39" s="48" t="s">
        <v>70</v>
      </c>
      <c r="E39" s="122">
        <v>0</v>
      </c>
      <c r="F39" s="122">
        <v>0</v>
      </c>
    </row>
    <row r="40" spans="1:6" x14ac:dyDescent="0.25">
      <c r="A40" s="48" t="s">
        <v>71</v>
      </c>
      <c r="B40" s="122">
        <v>0</v>
      </c>
      <c r="C40" s="122">
        <v>0</v>
      </c>
      <c r="D40" s="48" t="s">
        <v>72</v>
      </c>
      <c r="E40" s="122">
        <v>0</v>
      </c>
      <c r="F40" s="122">
        <v>0</v>
      </c>
    </row>
    <row r="41" spans="1:6" x14ac:dyDescent="0.25">
      <c r="A41" s="46" t="s">
        <v>73</v>
      </c>
      <c r="B41" s="122">
        <f>SUM(B42:B45)</f>
        <v>47935.87</v>
      </c>
      <c r="C41" s="122">
        <f>SUM(C42:C45)</f>
        <v>47935.87</v>
      </c>
      <c r="D41" s="48" t="s">
        <v>74</v>
      </c>
      <c r="E41" s="122">
        <v>0</v>
      </c>
      <c r="F41" s="122">
        <v>0</v>
      </c>
    </row>
    <row r="42" spans="1:6" x14ac:dyDescent="0.25">
      <c r="A42" s="48" t="s">
        <v>75</v>
      </c>
      <c r="B42" s="122">
        <v>47935.87</v>
      </c>
      <c r="C42" s="122">
        <v>47935.87</v>
      </c>
      <c r="D42" s="46" t="s">
        <v>76</v>
      </c>
      <c r="E42" s="122">
        <f>SUM(E43:E45)</f>
        <v>0</v>
      </c>
      <c r="F42" s="122">
        <f>SUM(F43:F45)</f>
        <v>0</v>
      </c>
    </row>
    <row r="43" spans="1:6" x14ac:dyDescent="0.25">
      <c r="A43" s="48" t="s">
        <v>77</v>
      </c>
      <c r="B43" s="122">
        <v>0</v>
      </c>
      <c r="C43" s="122">
        <v>0</v>
      </c>
      <c r="D43" s="48" t="s">
        <v>78</v>
      </c>
      <c r="E43" s="122">
        <v>0</v>
      </c>
      <c r="F43" s="122">
        <v>0</v>
      </c>
    </row>
    <row r="44" spans="1:6" x14ac:dyDescent="0.25">
      <c r="A44" s="48" t="s">
        <v>79</v>
      </c>
      <c r="B44" s="122">
        <v>0</v>
      </c>
      <c r="C44" s="122">
        <v>0</v>
      </c>
      <c r="D44" s="48" t="s">
        <v>80</v>
      </c>
      <c r="E44" s="122">
        <v>0</v>
      </c>
      <c r="F44" s="122">
        <v>0</v>
      </c>
    </row>
    <row r="45" spans="1:6" x14ac:dyDescent="0.25">
      <c r="A45" s="48" t="s">
        <v>81</v>
      </c>
      <c r="B45" s="122">
        <v>0</v>
      </c>
      <c r="C45" s="122">
        <v>0</v>
      </c>
      <c r="D45" s="48" t="s">
        <v>82</v>
      </c>
      <c r="E45" s="122">
        <v>0</v>
      </c>
      <c r="F45" s="122">
        <v>0</v>
      </c>
    </row>
    <row r="46" spans="1:6" x14ac:dyDescent="0.25">
      <c r="A46" s="45"/>
      <c r="B46" s="161"/>
      <c r="C46" s="161"/>
      <c r="D46" s="45"/>
      <c r="E46" s="161"/>
      <c r="F46" s="161"/>
    </row>
    <row r="47" spans="1:6" x14ac:dyDescent="0.25">
      <c r="A47" s="3" t="s">
        <v>83</v>
      </c>
      <c r="B47" s="162">
        <f>B9+B17+B25+B31+B37+B38+B41</f>
        <v>25478886.150000006</v>
      </c>
      <c r="C47" s="162">
        <f>C9+C17+C25+C31+C37+C38+C41</f>
        <v>18555068.469999999</v>
      </c>
      <c r="D47" s="2" t="s">
        <v>84</v>
      </c>
      <c r="E47" s="162">
        <f>E9+E19+E23+E26+E27+E31+E38+E42</f>
        <v>5295937.08</v>
      </c>
      <c r="F47" s="162">
        <f>F9+F19+F23+F26+F27+F31+F38+F42</f>
        <v>3169730.3600000003</v>
      </c>
    </row>
    <row r="48" spans="1:6" x14ac:dyDescent="0.25">
      <c r="A48" s="45"/>
      <c r="B48" s="161"/>
      <c r="C48" s="161"/>
      <c r="D48" s="45"/>
      <c r="E48" s="161"/>
      <c r="F48" s="161"/>
    </row>
    <row r="49" spans="1:6" x14ac:dyDescent="0.25">
      <c r="A49" s="2" t="s">
        <v>85</v>
      </c>
      <c r="B49" s="161"/>
      <c r="C49" s="161"/>
      <c r="D49" s="2" t="s">
        <v>86</v>
      </c>
      <c r="E49" s="161"/>
      <c r="F49" s="161"/>
    </row>
    <row r="50" spans="1:6" x14ac:dyDescent="0.25">
      <c r="A50" s="46" t="s">
        <v>87</v>
      </c>
      <c r="B50" s="122">
        <v>0</v>
      </c>
      <c r="C50" s="122">
        <v>0</v>
      </c>
      <c r="D50" s="46" t="s">
        <v>88</v>
      </c>
      <c r="E50" s="122">
        <v>0</v>
      </c>
      <c r="F50" s="122">
        <v>0</v>
      </c>
    </row>
    <row r="51" spans="1:6" x14ac:dyDescent="0.25">
      <c r="A51" s="46" t="s">
        <v>89</v>
      </c>
      <c r="B51" s="122">
        <v>0</v>
      </c>
      <c r="C51" s="122">
        <v>0</v>
      </c>
      <c r="D51" s="46" t="s">
        <v>90</v>
      </c>
      <c r="E51" s="122">
        <v>0</v>
      </c>
      <c r="F51" s="122">
        <v>0</v>
      </c>
    </row>
    <row r="52" spans="1:6" x14ac:dyDescent="0.25">
      <c r="A52" s="46" t="s">
        <v>91</v>
      </c>
      <c r="B52" s="122">
        <v>21393894.300000001</v>
      </c>
      <c r="C52" s="122">
        <v>21393894.300000001</v>
      </c>
      <c r="D52" s="46" t="s">
        <v>92</v>
      </c>
      <c r="E52" s="122">
        <v>0</v>
      </c>
      <c r="F52" s="122">
        <v>0</v>
      </c>
    </row>
    <row r="53" spans="1:6" x14ac:dyDescent="0.25">
      <c r="A53" s="46" t="s">
        <v>93</v>
      </c>
      <c r="B53" s="122">
        <v>29421121.16</v>
      </c>
      <c r="C53" s="122">
        <v>28312112.739999998</v>
      </c>
      <c r="D53" s="46" t="s">
        <v>94</v>
      </c>
      <c r="E53" s="122">
        <v>0</v>
      </c>
      <c r="F53" s="122">
        <v>0</v>
      </c>
    </row>
    <row r="54" spans="1:6" x14ac:dyDescent="0.25">
      <c r="A54" s="46" t="s">
        <v>95</v>
      </c>
      <c r="B54" s="122">
        <v>664771</v>
      </c>
      <c r="C54" s="122">
        <v>664771</v>
      </c>
      <c r="D54" s="46" t="s">
        <v>96</v>
      </c>
      <c r="E54" s="122">
        <v>0</v>
      </c>
      <c r="F54" s="122">
        <v>0</v>
      </c>
    </row>
    <row r="55" spans="1:6" x14ac:dyDescent="0.25">
      <c r="A55" s="46" t="s">
        <v>97</v>
      </c>
      <c r="B55" s="122">
        <v>-15089878.32</v>
      </c>
      <c r="C55" s="122">
        <v>-15089878.32</v>
      </c>
      <c r="D55" s="50" t="s">
        <v>98</v>
      </c>
      <c r="E55" s="122">
        <v>0</v>
      </c>
      <c r="F55" s="122">
        <v>0</v>
      </c>
    </row>
    <row r="56" spans="1:6" x14ac:dyDescent="0.25">
      <c r="A56" s="46" t="s">
        <v>99</v>
      </c>
      <c r="B56" s="122">
        <v>1627765</v>
      </c>
      <c r="C56" s="122">
        <v>1627765</v>
      </c>
      <c r="D56" s="45"/>
      <c r="E56" s="161"/>
      <c r="F56" s="161"/>
    </row>
    <row r="57" spans="1:6" x14ac:dyDescent="0.25">
      <c r="A57" s="46" t="s">
        <v>100</v>
      </c>
      <c r="B57" s="122">
        <v>0</v>
      </c>
      <c r="C57" s="122">
        <v>0</v>
      </c>
      <c r="D57" s="2" t="s">
        <v>101</v>
      </c>
      <c r="E57" s="162">
        <f>SUM(E50:E55)</f>
        <v>0</v>
      </c>
      <c r="F57" s="162">
        <f>SUM(F50:F55)</f>
        <v>0</v>
      </c>
    </row>
    <row r="58" spans="1:6" x14ac:dyDescent="0.25">
      <c r="A58" s="46" t="s">
        <v>102</v>
      </c>
      <c r="B58" s="122">
        <v>0</v>
      </c>
      <c r="C58" s="122">
        <v>0</v>
      </c>
      <c r="D58" s="45"/>
      <c r="E58" s="161"/>
      <c r="F58" s="161"/>
    </row>
    <row r="59" spans="1:6" x14ac:dyDescent="0.25">
      <c r="A59" s="45"/>
      <c r="B59" s="161"/>
      <c r="C59" s="161"/>
      <c r="D59" s="2" t="s">
        <v>103</v>
      </c>
      <c r="E59" s="162">
        <f>E47+E57</f>
        <v>5295937.08</v>
      </c>
      <c r="F59" s="162">
        <f>F47+F57</f>
        <v>3169730.3600000003</v>
      </c>
    </row>
    <row r="60" spans="1:6" x14ac:dyDescent="0.25">
      <c r="A60" s="3" t="s">
        <v>104</v>
      </c>
      <c r="B60" s="162">
        <f>SUM(B50:B58)</f>
        <v>38017673.140000001</v>
      </c>
      <c r="C60" s="162">
        <f>SUM(C50:C58)</f>
        <v>36908664.719999999</v>
      </c>
      <c r="D60" s="45"/>
      <c r="E60" s="161"/>
      <c r="F60" s="161"/>
    </row>
    <row r="61" spans="1:6" x14ac:dyDescent="0.25">
      <c r="A61" s="45"/>
      <c r="B61" s="161"/>
      <c r="C61" s="161"/>
      <c r="D61" s="51" t="s">
        <v>105</v>
      </c>
      <c r="E61" s="161"/>
      <c r="F61" s="161"/>
    </row>
    <row r="62" spans="1:6" x14ac:dyDescent="0.25">
      <c r="A62" s="3" t="s">
        <v>106</v>
      </c>
      <c r="B62" s="162">
        <f>SUM(B47+B60)</f>
        <v>63496559.290000007</v>
      </c>
      <c r="C62" s="162">
        <f>SUM(C47+C60)</f>
        <v>55463733.189999998</v>
      </c>
      <c r="D62" s="45"/>
      <c r="E62" s="161"/>
      <c r="F62" s="161"/>
    </row>
    <row r="63" spans="1:6" x14ac:dyDescent="0.25">
      <c r="A63" s="45"/>
      <c r="B63" s="49"/>
      <c r="C63" s="49"/>
      <c r="D63" s="52" t="s">
        <v>107</v>
      </c>
      <c r="E63" s="122">
        <f>SUM(E64:E66)</f>
        <v>6486187.7999999998</v>
      </c>
      <c r="F63" s="122">
        <f>SUM(F64:F66)</f>
        <v>6486187.7999999998</v>
      </c>
    </row>
    <row r="64" spans="1:6" x14ac:dyDescent="0.25">
      <c r="A64" s="45"/>
      <c r="B64" s="49"/>
      <c r="C64" s="49"/>
      <c r="D64" s="46" t="s">
        <v>108</v>
      </c>
      <c r="E64" s="122">
        <v>6486187.7999999998</v>
      </c>
      <c r="F64" s="122">
        <v>6486187.7999999998</v>
      </c>
    </row>
    <row r="65" spans="1:6" x14ac:dyDescent="0.25">
      <c r="A65" s="45"/>
      <c r="B65" s="49"/>
      <c r="C65" s="49"/>
      <c r="D65" s="50" t="s">
        <v>109</v>
      </c>
      <c r="E65" s="122">
        <v>0</v>
      </c>
      <c r="F65" s="122">
        <v>0</v>
      </c>
    </row>
    <row r="66" spans="1:6" x14ac:dyDescent="0.25">
      <c r="A66" s="45"/>
      <c r="B66" s="49"/>
      <c r="C66" s="49"/>
      <c r="D66" s="46" t="s">
        <v>110</v>
      </c>
      <c r="E66" s="122">
        <v>0</v>
      </c>
      <c r="F66" s="122">
        <v>0</v>
      </c>
    </row>
    <row r="67" spans="1:6" x14ac:dyDescent="0.25">
      <c r="A67" s="45"/>
      <c r="B67" s="49"/>
      <c r="C67" s="49"/>
      <c r="D67" s="45"/>
      <c r="E67" s="161"/>
      <c r="F67" s="161"/>
    </row>
    <row r="68" spans="1:6" x14ac:dyDescent="0.25">
      <c r="A68" s="45"/>
      <c r="B68" s="49"/>
      <c r="C68" s="49"/>
      <c r="D68" s="52" t="s">
        <v>111</v>
      </c>
      <c r="E68" s="122">
        <f>SUM(E69:E73)</f>
        <v>51714434.409999996</v>
      </c>
      <c r="F68" s="122">
        <f>SUM(F69:F73)</f>
        <v>45807815.030000001</v>
      </c>
    </row>
    <row r="69" spans="1:6" x14ac:dyDescent="0.25">
      <c r="A69" s="53"/>
      <c r="B69" s="49"/>
      <c r="C69" s="49"/>
      <c r="D69" s="46" t="s">
        <v>112</v>
      </c>
      <c r="E69" s="122">
        <v>5903252.9000000004</v>
      </c>
      <c r="F69" s="122">
        <v>5217195.51</v>
      </c>
    </row>
    <row r="70" spans="1:6" x14ac:dyDescent="0.25">
      <c r="A70" s="53"/>
      <c r="B70" s="49"/>
      <c r="C70" s="49"/>
      <c r="D70" s="46" t="s">
        <v>113</v>
      </c>
      <c r="E70" s="122">
        <v>45811181.509999998</v>
      </c>
      <c r="F70" s="122">
        <v>40590619.520000003</v>
      </c>
    </row>
    <row r="71" spans="1:6" x14ac:dyDescent="0.25">
      <c r="A71" s="53"/>
      <c r="B71" s="49"/>
      <c r="C71" s="49"/>
      <c r="D71" s="46" t="s">
        <v>114</v>
      </c>
      <c r="E71" s="122">
        <v>0</v>
      </c>
      <c r="F71" s="122">
        <v>0</v>
      </c>
    </row>
    <row r="72" spans="1:6" x14ac:dyDescent="0.25">
      <c r="A72" s="53"/>
      <c r="B72" s="49"/>
      <c r="C72" s="49"/>
      <c r="D72" s="46" t="s">
        <v>115</v>
      </c>
      <c r="E72" s="122">
        <v>0</v>
      </c>
      <c r="F72" s="122">
        <v>0</v>
      </c>
    </row>
    <row r="73" spans="1:6" x14ac:dyDescent="0.25">
      <c r="A73" s="53"/>
      <c r="B73" s="45"/>
      <c r="C73" s="45"/>
      <c r="D73" s="46" t="s">
        <v>116</v>
      </c>
      <c r="E73" s="122">
        <v>0</v>
      </c>
      <c r="F73" s="122">
        <v>0</v>
      </c>
    </row>
    <row r="74" spans="1:6" x14ac:dyDescent="0.25">
      <c r="A74" s="53"/>
      <c r="B74" s="45"/>
      <c r="C74" s="45"/>
      <c r="D74" s="45"/>
      <c r="E74" s="161"/>
      <c r="F74" s="161"/>
    </row>
    <row r="75" spans="1:6" x14ac:dyDescent="0.25">
      <c r="A75" s="53"/>
      <c r="B75" s="45"/>
      <c r="C75" s="45"/>
      <c r="D75" s="52" t="s">
        <v>117</v>
      </c>
      <c r="E75" s="122">
        <f>E76+E77</f>
        <v>0</v>
      </c>
      <c r="F75" s="122">
        <f>F76+F77</f>
        <v>0</v>
      </c>
    </row>
    <row r="76" spans="1:6" x14ac:dyDescent="0.25">
      <c r="A76" s="53"/>
      <c r="B76" s="45"/>
      <c r="C76" s="45"/>
      <c r="D76" s="46" t="s">
        <v>118</v>
      </c>
      <c r="E76" s="122">
        <v>0</v>
      </c>
      <c r="F76" s="122">
        <v>0</v>
      </c>
    </row>
    <row r="77" spans="1:6" x14ac:dyDescent="0.25">
      <c r="A77" s="53"/>
      <c r="B77" s="45"/>
      <c r="C77" s="45"/>
      <c r="D77" s="46" t="s">
        <v>119</v>
      </c>
      <c r="E77" s="122">
        <v>0</v>
      </c>
      <c r="F77" s="122">
        <v>0</v>
      </c>
    </row>
    <row r="78" spans="1:6" x14ac:dyDescent="0.25">
      <c r="A78" s="53"/>
      <c r="B78" s="45"/>
      <c r="C78" s="45"/>
      <c r="D78" s="45"/>
      <c r="E78" s="161"/>
      <c r="F78" s="161"/>
    </row>
    <row r="79" spans="1:6" x14ac:dyDescent="0.25">
      <c r="A79" s="53"/>
      <c r="B79" s="45"/>
      <c r="C79" s="45"/>
      <c r="D79" s="2" t="s">
        <v>120</v>
      </c>
      <c r="E79" s="162">
        <f>E63+E68+E75</f>
        <v>58200622.209999993</v>
      </c>
      <c r="F79" s="162">
        <f>F63+F68+F75</f>
        <v>52294002.829999998</v>
      </c>
    </row>
    <row r="80" spans="1:6" x14ac:dyDescent="0.25">
      <c r="A80" s="53"/>
      <c r="B80" s="45"/>
      <c r="C80" s="45"/>
      <c r="D80" s="45"/>
      <c r="E80" s="161"/>
      <c r="F80" s="161"/>
    </row>
    <row r="81" spans="1:6" x14ac:dyDescent="0.25">
      <c r="A81" s="53"/>
      <c r="B81" s="45"/>
      <c r="C81" s="45"/>
      <c r="D81" s="2" t="s">
        <v>121</v>
      </c>
      <c r="E81" s="162">
        <f>E59+E79</f>
        <v>63496559.289999992</v>
      </c>
      <c r="F81" s="162">
        <f>F59+F79</f>
        <v>55463733.189999998</v>
      </c>
    </row>
    <row r="82" spans="1:6" x14ac:dyDescent="0.25">
      <c r="A82" s="54"/>
      <c r="B82" s="55"/>
      <c r="C82" s="55"/>
      <c r="D82" s="55"/>
      <c r="E82" s="160"/>
      <c r="F82" s="160"/>
    </row>
    <row r="83" spans="1:6" x14ac:dyDescent="0.25">
      <c r="E83" s="163"/>
      <c r="F83" s="163"/>
    </row>
    <row r="84" spans="1:6" x14ac:dyDescent="0.25">
      <c r="E84" s="163"/>
      <c r="F84" s="163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0:C10 E9:F10 B48:C51 B32:C36 B12:C16 B24:C30 B38:C41 C9 B43:C46 B57:C62 E12:F15 E17:F17 E19:F63 E65:F67 E71:F81 B18:C18 F68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4" t="s">
        <v>447</v>
      </c>
      <c r="B1" s="167"/>
      <c r="C1" s="167"/>
      <c r="D1" s="167"/>
      <c r="E1" s="167"/>
      <c r="F1" s="167"/>
      <c r="G1" s="168"/>
    </row>
    <row r="2" spans="1:7" x14ac:dyDescent="0.25">
      <c r="A2" s="169" t="str">
        <f>'Formato 1'!A2</f>
        <v xml:space="preserve"> Sistema Municipal de Agua Potable y Alcantarillado de Uriangato, Gto.</v>
      </c>
      <c r="B2" s="170"/>
      <c r="C2" s="170"/>
      <c r="D2" s="170"/>
      <c r="E2" s="170"/>
      <c r="F2" s="170"/>
      <c r="G2" s="171"/>
    </row>
    <row r="3" spans="1:7" x14ac:dyDescent="0.25">
      <c r="A3" s="172" t="s">
        <v>448</v>
      </c>
      <c r="B3" s="173"/>
      <c r="C3" s="173"/>
      <c r="D3" s="173"/>
      <c r="E3" s="173"/>
      <c r="F3" s="173"/>
      <c r="G3" s="174"/>
    </row>
    <row r="4" spans="1:7" x14ac:dyDescent="0.25">
      <c r="A4" s="172" t="s">
        <v>2</v>
      </c>
      <c r="B4" s="173"/>
      <c r="C4" s="173"/>
      <c r="D4" s="173"/>
      <c r="E4" s="173"/>
      <c r="F4" s="173"/>
      <c r="G4" s="174"/>
    </row>
    <row r="5" spans="1:7" x14ac:dyDescent="0.25">
      <c r="A5" s="175" t="s">
        <v>449</v>
      </c>
      <c r="B5" s="176"/>
      <c r="C5" s="176"/>
      <c r="D5" s="176"/>
      <c r="E5" s="176"/>
      <c r="F5" s="176"/>
      <c r="G5" s="177"/>
    </row>
    <row r="6" spans="1:7" ht="30" x14ac:dyDescent="0.25">
      <c r="A6" s="139" t="s">
        <v>579</v>
      </c>
      <c r="B6" s="7" t="s">
        <v>580</v>
      </c>
      <c r="C6" s="33" t="s">
        <v>558</v>
      </c>
      <c r="D6" s="33" t="s">
        <v>559</v>
      </c>
      <c r="E6" s="33" t="s">
        <v>560</v>
      </c>
      <c r="F6" s="33" t="s">
        <v>561</v>
      </c>
      <c r="G6" s="33" t="s">
        <v>562</v>
      </c>
    </row>
    <row r="7" spans="1:7" ht="15.75" customHeight="1" x14ac:dyDescent="0.25">
      <c r="A7" s="26" t="s">
        <v>563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570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578</v>
      </c>
      <c r="B20" s="75"/>
      <c r="C20" s="75"/>
      <c r="D20" s="75"/>
      <c r="E20" s="75"/>
      <c r="F20" s="75"/>
      <c r="G20" s="75"/>
    </row>
    <row r="21" spans="1:7" x14ac:dyDescent="0.25">
      <c r="A21" s="3" t="s">
        <v>571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500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578</v>
      </c>
      <c r="B27" s="76"/>
      <c r="C27" s="76"/>
      <c r="D27" s="76"/>
      <c r="E27" s="76"/>
      <c r="F27" s="76"/>
      <c r="G27" s="76"/>
    </row>
    <row r="28" spans="1:7" x14ac:dyDescent="0.25">
      <c r="A28" s="3" t="s">
        <v>575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578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577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4" t="s">
        <v>466</v>
      </c>
      <c r="B1" s="167"/>
      <c r="C1" s="167"/>
      <c r="D1" s="167"/>
      <c r="E1" s="167"/>
      <c r="F1" s="167"/>
      <c r="G1" s="168"/>
    </row>
    <row r="2" spans="1:7" x14ac:dyDescent="0.25">
      <c r="A2" s="169" t="str">
        <f>'Formato 1'!A2</f>
        <v xml:space="preserve"> Sistema Municipal de Agua Potable y Alcantarillado de Uriangato, Gto.</v>
      </c>
      <c r="B2" s="170"/>
      <c r="C2" s="170"/>
      <c r="D2" s="170"/>
      <c r="E2" s="170"/>
      <c r="F2" s="170"/>
      <c r="G2" s="171"/>
    </row>
    <row r="3" spans="1:7" x14ac:dyDescent="0.25">
      <c r="A3" s="172" t="s">
        <v>467</v>
      </c>
      <c r="B3" s="173"/>
      <c r="C3" s="173"/>
      <c r="D3" s="173"/>
      <c r="E3" s="173"/>
      <c r="F3" s="173"/>
      <c r="G3" s="174"/>
    </row>
    <row r="4" spans="1:7" x14ac:dyDescent="0.25">
      <c r="A4" s="172" t="s">
        <v>2</v>
      </c>
      <c r="B4" s="173"/>
      <c r="C4" s="173"/>
      <c r="D4" s="173"/>
      <c r="E4" s="173"/>
      <c r="F4" s="173"/>
      <c r="G4" s="174"/>
    </row>
    <row r="5" spans="1:7" x14ac:dyDescent="0.25">
      <c r="A5" s="175" t="s">
        <v>449</v>
      </c>
      <c r="B5" s="176"/>
      <c r="C5" s="176"/>
      <c r="D5" s="176"/>
      <c r="E5" s="176"/>
      <c r="F5" s="176"/>
      <c r="G5" s="177"/>
    </row>
    <row r="6" spans="1:7" ht="30" x14ac:dyDescent="0.25">
      <c r="A6" s="139" t="s">
        <v>579</v>
      </c>
      <c r="B6" s="7" t="s">
        <v>580</v>
      </c>
      <c r="C6" s="33" t="s">
        <v>558</v>
      </c>
      <c r="D6" s="33" t="s">
        <v>559</v>
      </c>
      <c r="E6" s="33" t="s">
        <v>560</v>
      </c>
      <c r="F6" s="33" t="s">
        <v>561</v>
      </c>
      <c r="G6" s="33" t="s">
        <v>562</v>
      </c>
    </row>
    <row r="7" spans="1:7" ht="15.75" customHeight="1" x14ac:dyDescent="0.25">
      <c r="A7" s="26" t="s">
        <v>469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581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582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472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583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581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578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481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4" t="s">
        <v>482</v>
      </c>
      <c r="B1" s="167"/>
      <c r="C1" s="167"/>
      <c r="D1" s="167"/>
      <c r="E1" s="167"/>
      <c r="F1" s="167"/>
      <c r="G1" s="168"/>
    </row>
    <row r="2" spans="1:7" x14ac:dyDescent="0.25">
      <c r="A2" s="169" t="str">
        <f>'Formato 1'!A2</f>
        <v xml:space="preserve"> Sistema Municipal de Agua Potable y Alcantarillado de Uriangato, Gto.</v>
      </c>
      <c r="B2" s="170"/>
      <c r="C2" s="170"/>
      <c r="D2" s="170"/>
      <c r="E2" s="170"/>
      <c r="F2" s="170"/>
      <c r="G2" s="171"/>
    </row>
    <row r="3" spans="1:7" x14ac:dyDescent="0.25">
      <c r="A3" s="172" t="s">
        <v>483</v>
      </c>
      <c r="B3" s="173"/>
      <c r="C3" s="173"/>
      <c r="D3" s="173"/>
      <c r="E3" s="173"/>
      <c r="F3" s="173"/>
      <c r="G3" s="174"/>
    </row>
    <row r="4" spans="1:7" x14ac:dyDescent="0.25">
      <c r="A4" s="172" t="s">
        <v>2</v>
      </c>
      <c r="B4" s="173"/>
      <c r="C4" s="173"/>
      <c r="D4" s="173"/>
      <c r="E4" s="173"/>
      <c r="F4" s="173"/>
      <c r="G4" s="174"/>
    </row>
    <row r="5" spans="1:7" ht="30" x14ac:dyDescent="0.25">
      <c r="A5" s="139" t="s">
        <v>450</v>
      </c>
      <c r="B5" s="7" t="s">
        <v>584</v>
      </c>
      <c r="C5" s="33" t="s">
        <v>585</v>
      </c>
      <c r="D5" s="33" t="s">
        <v>586</v>
      </c>
      <c r="E5" s="33" t="s">
        <v>587</v>
      </c>
      <c r="F5" s="33" t="s">
        <v>588</v>
      </c>
      <c r="G5" s="33" t="s">
        <v>589</v>
      </c>
    </row>
    <row r="6" spans="1:7" ht="15.75" customHeight="1" x14ac:dyDescent="0.25">
      <c r="A6" s="26" t="s">
        <v>452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564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569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570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458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502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592</v>
      </c>
    </row>
    <row r="39" spans="1:7" x14ac:dyDescent="0.25">
      <c r="A39" t="s">
        <v>593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4" t="s">
        <v>507</v>
      </c>
      <c r="B1" s="167"/>
      <c r="C1" s="167"/>
      <c r="D1" s="167"/>
      <c r="E1" s="167"/>
      <c r="F1" s="167"/>
      <c r="G1" s="168"/>
    </row>
    <row r="2" spans="1:7" x14ac:dyDescent="0.25">
      <c r="A2" s="169" t="str">
        <f>'Formato 1'!A2</f>
        <v xml:space="preserve"> Sistema Municipal de Agua Potable y Alcantarillado de Uriangato, Gto.</v>
      </c>
      <c r="B2" s="170"/>
      <c r="C2" s="170"/>
      <c r="D2" s="170"/>
      <c r="E2" s="170"/>
      <c r="F2" s="170"/>
      <c r="G2" s="171"/>
    </row>
    <row r="3" spans="1:7" x14ac:dyDescent="0.25">
      <c r="A3" s="172" t="s">
        <v>508</v>
      </c>
      <c r="B3" s="173"/>
      <c r="C3" s="173"/>
      <c r="D3" s="173"/>
      <c r="E3" s="173"/>
      <c r="F3" s="173"/>
      <c r="G3" s="174"/>
    </row>
    <row r="4" spans="1:7" x14ac:dyDescent="0.25">
      <c r="A4" s="172" t="s">
        <v>2</v>
      </c>
      <c r="B4" s="173"/>
      <c r="C4" s="173"/>
      <c r="D4" s="173"/>
      <c r="E4" s="173"/>
      <c r="F4" s="173"/>
      <c r="G4" s="174"/>
    </row>
    <row r="5" spans="1:7" ht="30" x14ac:dyDescent="0.25">
      <c r="A5" s="139" t="s">
        <v>450</v>
      </c>
      <c r="B5" s="7" t="s">
        <v>584</v>
      </c>
      <c r="C5" s="33" t="s">
        <v>585</v>
      </c>
      <c r="D5" s="33" t="s">
        <v>586</v>
      </c>
      <c r="E5" s="33" t="s">
        <v>587</v>
      </c>
      <c r="F5" s="33" t="s">
        <v>588</v>
      </c>
      <c r="G5" s="33" t="s">
        <v>589</v>
      </c>
    </row>
    <row r="6" spans="1:7" ht="15.75" customHeight="1" x14ac:dyDescent="0.25">
      <c r="A6" s="26" t="s">
        <v>469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581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582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472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583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581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578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481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590</v>
      </c>
    </row>
    <row r="32" spans="1:7" x14ac:dyDescent="0.25">
      <c r="A32" t="s">
        <v>591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84" t="s">
        <v>511</v>
      </c>
      <c r="B1" s="167"/>
      <c r="C1" s="167"/>
      <c r="D1" s="167"/>
      <c r="E1" s="167"/>
      <c r="F1" s="167"/>
    </row>
    <row r="2" spans="1:6" x14ac:dyDescent="0.25">
      <c r="A2" s="169" t="str">
        <f>'Formato 1'!A2</f>
        <v xml:space="preserve"> Sistema Municipal de Agua Potable y Alcantarillado de Uriangato, Gto.</v>
      </c>
      <c r="B2" s="170"/>
      <c r="C2" s="170"/>
      <c r="D2" s="170"/>
      <c r="E2" s="170"/>
      <c r="F2" s="171"/>
    </row>
    <row r="3" spans="1:6" x14ac:dyDescent="0.25">
      <c r="A3" s="172" t="s">
        <v>512</v>
      </c>
      <c r="B3" s="173"/>
      <c r="C3" s="173"/>
      <c r="D3" s="173"/>
      <c r="E3" s="173"/>
      <c r="F3" s="174"/>
    </row>
    <row r="4" spans="1:6" ht="30" x14ac:dyDescent="0.25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3" t="s">
        <v>518</v>
      </c>
      <c r="B5" s="148"/>
      <c r="C5" s="148"/>
      <c r="D5" s="148"/>
      <c r="E5" s="148"/>
      <c r="F5" s="148"/>
    </row>
    <row r="6" spans="1:6" ht="30" x14ac:dyDescent="0.2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521</v>
      </c>
      <c r="B9" s="145"/>
      <c r="C9" s="145"/>
      <c r="D9" s="145"/>
      <c r="E9" s="145"/>
      <c r="F9" s="145"/>
    </row>
    <row r="10" spans="1:6" x14ac:dyDescent="0.25">
      <c r="A10" s="146" t="s">
        <v>522</v>
      </c>
      <c r="B10" s="155"/>
      <c r="C10" s="155"/>
      <c r="D10" s="155"/>
      <c r="E10" s="155"/>
      <c r="F10" s="155"/>
    </row>
    <row r="11" spans="1:6" x14ac:dyDescent="0.25">
      <c r="A11" s="67" t="s">
        <v>523</v>
      </c>
      <c r="B11" s="155"/>
      <c r="C11" s="155"/>
      <c r="D11" s="155"/>
      <c r="E11" s="155"/>
      <c r="F11" s="155"/>
    </row>
    <row r="12" spans="1:6" x14ac:dyDescent="0.25">
      <c r="A12" s="67" t="s">
        <v>524</v>
      </c>
      <c r="B12" s="155"/>
      <c r="C12" s="155"/>
      <c r="D12" s="155"/>
      <c r="E12" s="155"/>
      <c r="F12" s="155"/>
    </row>
    <row r="13" spans="1:6" x14ac:dyDescent="0.25">
      <c r="A13" s="67" t="s">
        <v>525</v>
      </c>
      <c r="B13" s="155"/>
      <c r="C13" s="155"/>
      <c r="D13" s="155"/>
      <c r="E13" s="155"/>
      <c r="F13" s="155"/>
    </row>
    <row r="14" spans="1:6" x14ac:dyDescent="0.25">
      <c r="A14" s="146" t="s">
        <v>526</v>
      </c>
      <c r="B14" s="155"/>
      <c r="C14" s="155"/>
      <c r="D14" s="155"/>
      <c r="E14" s="155"/>
      <c r="F14" s="155"/>
    </row>
    <row r="15" spans="1:6" x14ac:dyDescent="0.25">
      <c r="A15" s="67" t="s">
        <v>523</v>
      </c>
      <c r="B15" s="155"/>
      <c r="C15" s="155"/>
      <c r="D15" s="155"/>
      <c r="E15" s="155"/>
      <c r="F15" s="155"/>
    </row>
    <row r="16" spans="1:6" x14ac:dyDescent="0.25">
      <c r="A16" s="67" t="s">
        <v>524</v>
      </c>
      <c r="B16" s="156"/>
      <c r="C16" s="156"/>
      <c r="D16" s="156"/>
      <c r="E16" s="156"/>
      <c r="F16" s="156"/>
    </row>
    <row r="17" spans="1:6" x14ac:dyDescent="0.25">
      <c r="A17" s="67" t="s">
        <v>525</v>
      </c>
      <c r="B17" s="157"/>
      <c r="C17" s="157"/>
      <c r="D17" s="157"/>
      <c r="E17" s="157"/>
      <c r="F17" s="157"/>
    </row>
    <row r="18" spans="1:6" x14ac:dyDescent="0.25">
      <c r="A18" s="146" t="s">
        <v>527</v>
      </c>
      <c r="B18" s="157"/>
      <c r="C18" s="157"/>
      <c r="D18" s="157"/>
      <c r="E18" s="157"/>
      <c r="F18" s="157"/>
    </row>
    <row r="19" spans="1:6" x14ac:dyDescent="0.25">
      <c r="A19" s="146" t="s">
        <v>528</v>
      </c>
      <c r="B19" s="157"/>
      <c r="C19" s="157"/>
      <c r="D19" s="157"/>
      <c r="E19" s="157"/>
      <c r="F19" s="157"/>
    </row>
    <row r="20" spans="1:6" x14ac:dyDescent="0.25">
      <c r="A20" s="146" t="s">
        <v>529</v>
      </c>
      <c r="B20" s="158"/>
      <c r="C20" s="158"/>
      <c r="D20" s="158"/>
      <c r="E20" s="158"/>
      <c r="F20" s="158"/>
    </row>
    <row r="21" spans="1:6" x14ac:dyDescent="0.25">
      <c r="A21" s="146" t="s">
        <v>530</v>
      </c>
      <c r="B21" s="158"/>
      <c r="C21" s="158"/>
      <c r="D21" s="158"/>
      <c r="E21" s="158"/>
      <c r="F21" s="158"/>
    </row>
    <row r="22" spans="1:6" x14ac:dyDescent="0.25">
      <c r="A22" s="146" t="s">
        <v>531</v>
      </c>
      <c r="B22" s="158"/>
      <c r="C22" s="158"/>
      <c r="D22" s="158"/>
      <c r="E22" s="158"/>
      <c r="F22" s="158"/>
    </row>
    <row r="23" spans="1:6" x14ac:dyDescent="0.25">
      <c r="A23" s="146" t="s">
        <v>532</v>
      </c>
      <c r="B23" s="158"/>
      <c r="C23" s="158"/>
      <c r="D23" s="158"/>
      <c r="E23" s="158"/>
      <c r="F23" s="158"/>
    </row>
    <row r="24" spans="1:6" x14ac:dyDescent="0.25">
      <c r="A24" s="146" t="s">
        <v>533</v>
      </c>
      <c r="B24" s="150"/>
      <c r="C24" s="150"/>
      <c r="D24" s="150"/>
      <c r="E24" s="150"/>
      <c r="F24" s="150"/>
    </row>
    <row r="25" spans="1:6" x14ac:dyDescent="0.25">
      <c r="A25" s="146" t="s">
        <v>534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535</v>
      </c>
      <c r="B27" s="149"/>
      <c r="C27" s="149"/>
      <c r="D27" s="149"/>
      <c r="E27" s="149"/>
      <c r="F27" s="149"/>
    </row>
    <row r="28" spans="1:6" x14ac:dyDescent="0.25">
      <c r="A28" s="146" t="s">
        <v>536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537</v>
      </c>
      <c r="B30" s="53"/>
      <c r="C30" s="53"/>
      <c r="D30" s="53"/>
      <c r="E30" s="53"/>
      <c r="F30" s="53"/>
    </row>
    <row r="31" spans="1:6" x14ac:dyDescent="0.25">
      <c r="A31" s="154" t="s">
        <v>522</v>
      </c>
      <c r="B31" s="91"/>
      <c r="C31" s="91"/>
      <c r="D31" s="91"/>
      <c r="E31" s="91"/>
      <c r="F31" s="91"/>
    </row>
    <row r="32" spans="1:6" x14ac:dyDescent="0.25">
      <c r="A32" s="154" t="s">
        <v>526</v>
      </c>
      <c r="B32" s="91"/>
      <c r="C32" s="91"/>
      <c r="D32" s="91"/>
      <c r="E32" s="91"/>
      <c r="F32" s="91"/>
    </row>
    <row r="33" spans="1:6" x14ac:dyDescent="0.25">
      <c r="A33" s="154" t="s">
        <v>538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539</v>
      </c>
      <c r="B35" s="53"/>
      <c r="C35" s="53"/>
      <c r="D35" s="53"/>
      <c r="E35" s="53"/>
      <c r="F35" s="53"/>
    </row>
    <row r="36" spans="1:6" x14ac:dyDescent="0.25">
      <c r="A36" s="154" t="s">
        <v>540</v>
      </c>
      <c r="B36" s="53"/>
      <c r="C36" s="53"/>
      <c r="D36" s="53"/>
      <c r="E36" s="53"/>
      <c r="F36" s="53"/>
    </row>
    <row r="37" spans="1:6" x14ac:dyDescent="0.25">
      <c r="A37" s="154" t="s">
        <v>541</v>
      </c>
      <c r="B37" s="53"/>
      <c r="C37" s="53"/>
      <c r="D37" s="53"/>
      <c r="E37" s="53"/>
      <c r="F37" s="53"/>
    </row>
    <row r="38" spans="1:6" x14ac:dyDescent="0.25">
      <c r="A38" s="154" t="s">
        <v>542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544</v>
      </c>
      <c r="B42" s="53"/>
      <c r="C42" s="53"/>
      <c r="D42" s="53"/>
      <c r="E42" s="53"/>
      <c r="F42" s="53"/>
    </row>
    <row r="43" spans="1:6" x14ac:dyDescent="0.25">
      <c r="A43" s="154" t="s">
        <v>545</v>
      </c>
      <c r="B43" s="91"/>
      <c r="C43" s="91"/>
      <c r="D43" s="91"/>
      <c r="E43" s="91"/>
      <c r="F43" s="91"/>
    </row>
    <row r="44" spans="1:6" x14ac:dyDescent="0.25">
      <c r="A44" s="154" t="s">
        <v>546</v>
      </c>
      <c r="B44" s="91"/>
      <c r="C44" s="91"/>
      <c r="D44" s="91"/>
      <c r="E44" s="91"/>
      <c r="F44" s="91"/>
    </row>
    <row r="45" spans="1:6" x14ac:dyDescent="0.25">
      <c r="A45" s="154" t="s">
        <v>547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548</v>
      </c>
      <c r="B47" s="53"/>
      <c r="C47" s="53"/>
      <c r="D47" s="53"/>
      <c r="E47" s="53"/>
      <c r="F47" s="53"/>
    </row>
    <row r="48" spans="1:6" x14ac:dyDescent="0.25">
      <c r="A48" s="154" t="s">
        <v>546</v>
      </c>
      <c r="B48" s="91"/>
      <c r="C48" s="91"/>
      <c r="D48" s="91"/>
      <c r="E48" s="91"/>
      <c r="F48" s="91"/>
    </row>
    <row r="49" spans="1:6" x14ac:dyDescent="0.25">
      <c r="A49" s="154" t="s">
        <v>547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549</v>
      </c>
      <c r="B51" s="53"/>
      <c r="C51" s="53"/>
      <c r="D51" s="53"/>
      <c r="E51" s="53"/>
      <c r="F51" s="53"/>
    </row>
    <row r="52" spans="1:6" x14ac:dyDescent="0.25">
      <c r="A52" s="154" t="s">
        <v>546</v>
      </c>
      <c r="B52" s="91"/>
      <c r="C52" s="91"/>
      <c r="D52" s="91"/>
      <c r="E52" s="91"/>
      <c r="F52" s="91"/>
    </row>
    <row r="53" spans="1:6" x14ac:dyDescent="0.25">
      <c r="A53" s="154" t="s">
        <v>547</v>
      </c>
      <c r="B53" s="91"/>
      <c r="C53" s="91"/>
      <c r="D53" s="91"/>
      <c r="E53" s="91"/>
      <c r="F53" s="91"/>
    </row>
    <row r="54" spans="1:6" x14ac:dyDescent="0.25">
      <c r="A54" s="154" t="s">
        <v>550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551</v>
      </c>
      <c r="B56" s="53"/>
      <c r="C56" s="53"/>
      <c r="D56" s="53"/>
      <c r="E56" s="53"/>
      <c r="F56" s="53"/>
    </row>
    <row r="57" spans="1:6" x14ac:dyDescent="0.25">
      <c r="A57" s="154" t="s">
        <v>546</v>
      </c>
      <c r="B57" s="91"/>
      <c r="C57" s="91"/>
      <c r="D57" s="91"/>
      <c r="E57" s="91"/>
      <c r="F57" s="91"/>
    </row>
    <row r="58" spans="1:6" x14ac:dyDescent="0.25">
      <c r="A58" s="154" t="s">
        <v>547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552</v>
      </c>
      <c r="B60" s="53"/>
      <c r="C60" s="53"/>
      <c r="D60" s="53"/>
      <c r="E60" s="53"/>
      <c r="F60" s="53"/>
    </row>
    <row r="61" spans="1:6" x14ac:dyDescent="0.25">
      <c r="A61" s="154" t="s">
        <v>553</v>
      </c>
      <c r="B61" s="141"/>
      <c r="C61" s="141"/>
      <c r="D61" s="141"/>
      <c r="E61" s="141"/>
      <c r="F61" s="141"/>
    </row>
    <row r="62" spans="1:6" x14ac:dyDescent="0.25">
      <c r="A62" s="154" t="s">
        <v>554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555</v>
      </c>
      <c r="B64" s="141"/>
      <c r="C64" s="141"/>
      <c r="D64" s="141"/>
      <c r="E64" s="141"/>
      <c r="F64" s="141"/>
    </row>
    <row r="65" spans="1:6" x14ac:dyDescent="0.25">
      <c r="A65" s="154" t="s">
        <v>556</v>
      </c>
      <c r="B65" s="141"/>
      <c r="C65" s="141"/>
      <c r="D65" s="141"/>
      <c r="E65" s="141"/>
      <c r="F65" s="141"/>
    </row>
    <row r="66" spans="1:6" x14ac:dyDescent="0.25">
      <c r="A66" s="154" t="s">
        <v>557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92" t="s">
        <v>447</v>
      </c>
      <c r="B1" s="192"/>
      <c r="C1" s="192"/>
      <c r="D1" s="192"/>
      <c r="E1" s="192"/>
      <c r="F1" s="192"/>
      <c r="G1" s="192"/>
    </row>
    <row r="2" spans="1:7" x14ac:dyDescent="0.25">
      <c r="A2" s="128" t="str">
        <f>'Formato 1'!A2</f>
        <v xml:space="preserve"> Sistema Municipal de Agua Potable y Alcantarillado de Uriangato, Gto.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190" t="s">
        <v>450</v>
      </c>
      <c r="B6" s="36">
        <v>2022</v>
      </c>
      <c r="C6" s="190">
        <f>+B6+1</f>
        <v>2023</v>
      </c>
      <c r="D6" s="190">
        <f>+C6+1</f>
        <v>2024</v>
      </c>
      <c r="E6" s="190">
        <f>+D6+1</f>
        <v>2025</v>
      </c>
      <c r="F6" s="190">
        <f>+E6+1</f>
        <v>2026</v>
      </c>
      <c r="G6" s="190">
        <f>+F6+1</f>
        <v>2027</v>
      </c>
    </row>
    <row r="7" spans="1:7" ht="83.25" customHeight="1" x14ac:dyDescent="0.25">
      <c r="A7" s="191"/>
      <c r="B7" s="70" t="s">
        <v>451</v>
      </c>
      <c r="C7" s="191"/>
      <c r="D7" s="191"/>
      <c r="E7" s="191"/>
      <c r="F7" s="191"/>
      <c r="G7" s="191"/>
    </row>
    <row r="8" spans="1:7" ht="30" x14ac:dyDescent="0.25">
      <c r="A8" s="71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3" t="s">
        <v>466</v>
      </c>
      <c r="B1" s="193"/>
      <c r="C1" s="193"/>
      <c r="D1" s="193"/>
      <c r="E1" s="193"/>
      <c r="F1" s="193"/>
      <c r="G1" s="193"/>
    </row>
    <row r="2" spans="1:7" x14ac:dyDescent="0.25">
      <c r="A2" s="128" t="str">
        <f>'Formato 1'!A2</f>
        <v xml:space="preserve"> Sistema Municipal de Agua Potable y Alcantarillado de Uriangato,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467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194" t="s">
        <v>468</v>
      </c>
      <c r="B6" s="36">
        <v>2022</v>
      </c>
      <c r="C6" s="190">
        <f>+B6+1</f>
        <v>2023</v>
      </c>
      <c r="D6" s="190">
        <f>+C6+1</f>
        <v>2024</v>
      </c>
      <c r="E6" s="190">
        <f>+D6+1</f>
        <v>2025</v>
      </c>
      <c r="F6" s="190">
        <f>+E6+1</f>
        <v>2026</v>
      </c>
      <c r="G6" s="190">
        <f>+F6+1</f>
        <v>2027</v>
      </c>
    </row>
    <row r="7" spans="1:7" ht="57.75" customHeight="1" x14ac:dyDescent="0.25">
      <c r="A7" s="195"/>
      <c r="B7" s="37" t="s">
        <v>451</v>
      </c>
      <c r="C7" s="191"/>
      <c r="D7" s="191"/>
      <c r="E7" s="191"/>
      <c r="F7" s="191"/>
      <c r="G7" s="191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3" t="s">
        <v>482</v>
      </c>
      <c r="B1" s="193"/>
      <c r="C1" s="193"/>
      <c r="D1" s="193"/>
      <c r="E1" s="193"/>
      <c r="F1" s="193"/>
      <c r="G1" s="193"/>
    </row>
    <row r="2" spans="1:7" x14ac:dyDescent="0.25">
      <c r="A2" s="128" t="str">
        <f>'Formato 1'!A2</f>
        <v xml:space="preserve"> Sistema Municipal de Agua Potable y Alcantarillado de Uriangato,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7" t="s">
        <v>450</v>
      </c>
      <c r="B5" s="198">
        <v>2017</v>
      </c>
      <c r="C5" s="198">
        <f>+B5+1</f>
        <v>2018</v>
      </c>
      <c r="D5" s="198">
        <f>+C5+1</f>
        <v>2019</v>
      </c>
      <c r="E5" s="198">
        <f>+D5+1</f>
        <v>2020</v>
      </c>
      <c r="F5" s="198">
        <f>+E5+1</f>
        <v>2021</v>
      </c>
      <c r="G5" s="36">
        <f>+F5+1</f>
        <v>2022</v>
      </c>
    </row>
    <row r="6" spans="1:7" ht="32.25" x14ac:dyDescent="0.25">
      <c r="A6" s="183"/>
      <c r="B6" s="199"/>
      <c r="C6" s="199"/>
      <c r="D6" s="199"/>
      <c r="E6" s="199"/>
      <c r="F6" s="199"/>
      <c r="G6" s="37" t="s">
        <v>484</v>
      </c>
    </row>
    <row r="7" spans="1:7" x14ac:dyDescent="0.25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6" t="s">
        <v>505</v>
      </c>
      <c r="B39" s="196"/>
      <c r="C39" s="196"/>
      <c r="D39" s="196"/>
      <c r="E39" s="196"/>
      <c r="F39" s="196"/>
      <c r="G39" s="196"/>
    </row>
    <row r="40" spans="1:7" x14ac:dyDescent="0.25">
      <c r="A40" s="196" t="s">
        <v>506</v>
      </c>
      <c r="B40" s="196"/>
      <c r="C40" s="196"/>
      <c r="D40" s="196"/>
      <c r="E40" s="196"/>
      <c r="F40" s="196"/>
      <c r="G40" s="19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3" t="s">
        <v>507</v>
      </c>
      <c r="B1" s="193"/>
      <c r="C1" s="193"/>
      <c r="D1" s="193"/>
      <c r="E1" s="193"/>
      <c r="F1" s="193"/>
      <c r="G1" s="193"/>
    </row>
    <row r="2" spans="1:7" x14ac:dyDescent="0.25">
      <c r="A2" s="128" t="str">
        <f>'Formato 1'!A2</f>
        <v xml:space="preserve"> Sistema Municipal de Agua Potable y Alcantarillado de Uriangato,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508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00" t="s">
        <v>468</v>
      </c>
      <c r="B5" s="198">
        <v>2017</v>
      </c>
      <c r="C5" s="198">
        <f>+B5+1</f>
        <v>2018</v>
      </c>
      <c r="D5" s="198">
        <f>+C5+1</f>
        <v>2019</v>
      </c>
      <c r="E5" s="198">
        <f>+D5+1</f>
        <v>2020</v>
      </c>
      <c r="F5" s="198">
        <f>+E5+1</f>
        <v>2021</v>
      </c>
      <c r="G5" s="36">
        <v>2022</v>
      </c>
    </row>
    <row r="6" spans="1:7" ht="48.75" customHeight="1" x14ac:dyDescent="0.25">
      <c r="A6" s="201"/>
      <c r="B6" s="199"/>
      <c r="C6" s="199"/>
      <c r="D6" s="199"/>
      <c r="E6" s="199"/>
      <c r="F6" s="199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6" t="s">
        <v>505</v>
      </c>
      <c r="B32" s="196"/>
      <c r="C32" s="196"/>
      <c r="D32" s="196"/>
      <c r="E32" s="196"/>
      <c r="F32" s="196"/>
      <c r="G32" s="196"/>
    </row>
    <row r="33" spans="1:7" x14ac:dyDescent="0.25">
      <c r="A33" s="196" t="s">
        <v>506</v>
      </c>
      <c r="B33" s="196"/>
      <c r="C33" s="196"/>
      <c r="D33" s="196"/>
      <c r="E33" s="196"/>
      <c r="F33" s="196"/>
      <c r="G33" s="19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02" t="s">
        <v>511</v>
      </c>
      <c r="B1" s="202"/>
      <c r="C1" s="202"/>
      <c r="D1" s="202"/>
      <c r="E1" s="202"/>
      <c r="F1" s="202"/>
    </row>
    <row r="2" spans="1:6" ht="20.100000000000001" customHeight="1" x14ac:dyDescent="0.25">
      <c r="A2" s="110" t="str">
        <f>'Formato 1'!A2</f>
        <v xml:space="preserve"> Sistema Municipal de Agua Potable y Alcantarillado de Uriangato, Gto.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25">
      <c r="A5" s="18" t="s">
        <v>518</v>
      </c>
      <c r="B5" s="53"/>
      <c r="C5" s="53"/>
      <c r="D5" s="53"/>
      <c r="E5" s="53"/>
      <c r="F5" s="53"/>
    </row>
    <row r="6" spans="1:6" ht="30" x14ac:dyDescent="0.25">
      <c r="A6" s="59" t="s">
        <v>519</v>
      </c>
      <c r="B6" s="60"/>
      <c r="C6" s="60"/>
      <c r="D6" s="60"/>
      <c r="E6" s="60"/>
      <c r="F6" s="60"/>
    </row>
    <row r="7" spans="1:6" ht="15" x14ac:dyDescent="0.25">
      <c r="A7" s="59" t="s">
        <v>520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9" t="s">
        <v>522</v>
      </c>
      <c r="B10" s="60"/>
      <c r="C10" s="60"/>
      <c r="D10" s="60"/>
      <c r="E10" s="60"/>
      <c r="F10" s="60"/>
    </row>
    <row r="11" spans="1:6" ht="15" x14ac:dyDescent="0.25">
      <c r="A11" s="80" t="s">
        <v>523</v>
      </c>
      <c r="B11" s="60"/>
      <c r="C11" s="60"/>
      <c r="D11" s="60"/>
      <c r="E11" s="60"/>
      <c r="F11" s="60"/>
    </row>
    <row r="12" spans="1:6" ht="15" x14ac:dyDescent="0.25">
      <c r="A12" s="80" t="s">
        <v>524</v>
      </c>
      <c r="B12" s="60"/>
      <c r="C12" s="60"/>
      <c r="D12" s="60"/>
      <c r="E12" s="60"/>
      <c r="F12" s="60"/>
    </row>
    <row r="13" spans="1:6" ht="15" x14ac:dyDescent="0.25">
      <c r="A13" s="80" t="s">
        <v>525</v>
      </c>
      <c r="B13" s="60"/>
      <c r="C13" s="60"/>
      <c r="D13" s="60"/>
      <c r="E13" s="60"/>
      <c r="F13" s="60"/>
    </row>
    <row r="14" spans="1:6" ht="15" x14ac:dyDescent="0.25">
      <c r="A14" s="59" t="s">
        <v>526</v>
      </c>
      <c r="B14" s="60"/>
      <c r="C14" s="60"/>
      <c r="D14" s="60"/>
      <c r="E14" s="60"/>
      <c r="F14" s="60"/>
    </row>
    <row r="15" spans="1:6" ht="15" x14ac:dyDescent="0.25">
      <c r="A15" s="80" t="s">
        <v>523</v>
      </c>
      <c r="B15" s="60"/>
      <c r="C15" s="60"/>
      <c r="D15" s="60"/>
      <c r="E15" s="60"/>
      <c r="F15" s="60"/>
    </row>
    <row r="16" spans="1:6" ht="15" x14ac:dyDescent="0.25">
      <c r="A16" s="80" t="s">
        <v>524</v>
      </c>
      <c r="B16" s="60"/>
      <c r="C16" s="60"/>
      <c r="D16" s="60"/>
      <c r="E16" s="60"/>
      <c r="F16" s="60"/>
    </row>
    <row r="17" spans="1:6" ht="15" x14ac:dyDescent="0.25">
      <c r="A17" s="80" t="s">
        <v>525</v>
      </c>
      <c r="B17" s="60"/>
      <c r="C17" s="60"/>
      <c r="D17" s="60"/>
      <c r="E17" s="60"/>
      <c r="F17" s="60"/>
    </row>
    <row r="18" spans="1:6" ht="15" x14ac:dyDescent="0.25">
      <c r="A18" s="59" t="s">
        <v>527</v>
      </c>
      <c r="B18" s="122"/>
      <c r="C18" s="60"/>
      <c r="D18" s="60"/>
      <c r="E18" s="60"/>
      <c r="F18" s="60"/>
    </row>
    <row r="19" spans="1:6" ht="15" x14ac:dyDescent="0.25">
      <c r="A19" s="59" t="s">
        <v>528</v>
      </c>
      <c r="B19" s="60"/>
      <c r="C19" s="60"/>
      <c r="D19" s="60"/>
      <c r="E19" s="60"/>
      <c r="F19" s="60"/>
    </row>
    <row r="20" spans="1:6" ht="30" x14ac:dyDescent="0.25">
      <c r="A20" s="59" t="s">
        <v>529</v>
      </c>
      <c r="B20" s="123"/>
      <c r="C20" s="123"/>
      <c r="D20" s="123"/>
      <c r="E20" s="123"/>
      <c r="F20" s="123"/>
    </row>
    <row r="21" spans="1:6" ht="30" x14ac:dyDescent="0.25">
      <c r="A21" s="59" t="s">
        <v>530</v>
      </c>
      <c r="B21" s="123"/>
      <c r="C21" s="123"/>
      <c r="D21" s="123"/>
      <c r="E21" s="123"/>
      <c r="F21" s="123"/>
    </row>
    <row r="22" spans="1:6" ht="30" x14ac:dyDescent="0.25">
      <c r="A22" s="59" t="s">
        <v>531</v>
      </c>
      <c r="B22" s="123"/>
      <c r="C22" s="123"/>
      <c r="D22" s="123"/>
      <c r="E22" s="123"/>
      <c r="F22" s="123"/>
    </row>
    <row r="23" spans="1:6" ht="15" x14ac:dyDescent="0.25">
      <c r="A23" s="59" t="s">
        <v>532</v>
      </c>
      <c r="B23" s="123"/>
      <c r="C23" s="123"/>
      <c r="D23" s="123"/>
      <c r="E23" s="123"/>
      <c r="F23" s="123"/>
    </row>
    <row r="24" spans="1:6" ht="15" x14ac:dyDescent="0.25">
      <c r="A24" s="59" t="s">
        <v>533</v>
      </c>
      <c r="B24" s="124"/>
      <c r="C24" s="60"/>
      <c r="D24" s="60"/>
      <c r="E24" s="60"/>
      <c r="F24" s="60"/>
    </row>
    <row r="25" spans="1:6" ht="15" x14ac:dyDescent="0.25">
      <c r="A25" s="59" t="s">
        <v>534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9" t="s">
        <v>536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9" t="s">
        <v>522</v>
      </c>
      <c r="B31" s="60"/>
      <c r="C31" s="60"/>
      <c r="D31" s="60"/>
      <c r="E31" s="60"/>
      <c r="F31" s="60"/>
    </row>
    <row r="32" spans="1:6" ht="15" x14ac:dyDescent="0.25">
      <c r="A32" s="59" t="s">
        <v>526</v>
      </c>
      <c r="B32" s="60"/>
      <c r="C32" s="60"/>
      <c r="D32" s="60"/>
      <c r="E32" s="60"/>
      <c r="F32" s="60"/>
    </row>
    <row r="33" spans="1:6" ht="15" x14ac:dyDescent="0.25">
      <c r="A33" s="59" t="s">
        <v>538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9" t="s">
        <v>540</v>
      </c>
      <c r="B36" s="60"/>
      <c r="C36" s="60"/>
      <c r="D36" s="60"/>
      <c r="E36" s="60"/>
      <c r="F36" s="60"/>
    </row>
    <row r="37" spans="1:6" ht="15" x14ac:dyDescent="0.25">
      <c r="A37" s="59" t="s">
        <v>541</v>
      </c>
      <c r="B37" s="60"/>
      <c r="C37" s="60"/>
      <c r="D37" s="60"/>
      <c r="E37" s="60"/>
      <c r="F37" s="60"/>
    </row>
    <row r="38" spans="1:6" ht="15" x14ac:dyDescent="0.25">
      <c r="A38" s="59" t="s">
        <v>542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9" t="s">
        <v>545</v>
      </c>
      <c r="B43" s="60"/>
      <c r="C43" s="60"/>
      <c r="D43" s="60"/>
      <c r="E43" s="60"/>
      <c r="F43" s="60"/>
    </row>
    <row r="44" spans="1:6" ht="15" x14ac:dyDescent="0.25">
      <c r="A44" s="59" t="s">
        <v>546</v>
      </c>
      <c r="B44" s="60"/>
      <c r="C44" s="60"/>
      <c r="D44" s="60"/>
      <c r="E44" s="60"/>
      <c r="F44" s="60"/>
    </row>
    <row r="45" spans="1:6" ht="15" x14ac:dyDescent="0.25">
      <c r="A45" s="59" t="s">
        <v>547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9" t="s">
        <v>546</v>
      </c>
      <c r="B48" s="123"/>
      <c r="C48" s="123"/>
      <c r="D48" s="123"/>
      <c r="E48" s="123"/>
      <c r="F48" s="123"/>
    </row>
    <row r="49" spans="1:6" ht="15" x14ac:dyDescent="0.25">
      <c r="A49" s="59" t="s">
        <v>547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9" t="s">
        <v>546</v>
      </c>
      <c r="B52" s="60"/>
      <c r="C52" s="60"/>
      <c r="D52" s="60"/>
      <c r="E52" s="60"/>
      <c r="F52" s="60"/>
    </row>
    <row r="53" spans="1:6" ht="15" x14ac:dyDescent="0.25">
      <c r="A53" s="59" t="s">
        <v>547</v>
      </c>
      <c r="B53" s="60"/>
      <c r="C53" s="60"/>
      <c r="D53" s="60"/>
      <c r="E53" s="60"/>
      <c r="F53" s="60"/>
    </row>
    <row r="54" spans="1:6" ht="15" x14ac:dyDescent="0.25">
      <c r="A54" s="59" t="s">
        <v>550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opLeftCell="A4" zoomScale="75" zoomScaleNormal="75" workbookViewId="0">
      <selection activeCell="H23" sqref="H23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6" t="s">
        <v>122</v>
      </c>
      <c r="B1" s="167"/>
      <c r="C1" s="167"/>
      <c r="D1" s="167"/>
      <c r="E1" s="167"/>
      <c r="F1" s="167"/>
      <c r="G1" s="167"/>
      <c r="H1" s="168"/>
    </row>
    <row r="2" spans="1:8" x14ac:dyDescent="0.25">
      <c r="A2" s="110" t="str">
        <f>'Formato 1'!A2</f>
        <v xml:space="preserve"> Sistema Municipal de Agua Potable y Alcantarillado de Uriangato, Gto.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30 de Junio de 2024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596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4">
        <v>3169730.36</v>
      </c>
      <c r="C18" s="108"/>
      <c r="D18" s="108"/>
      <c r="E18" s="108"/>
      <c r="F18" s="4">
        <v>5295937.08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141</v>
      </c>
      <c r="B20" s="4">
        <f t="shared" ref="B20:H20" si="3">B8+B18</f>
        <v>3169730.36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5295937.08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164"/>
      <c r="C31" s="164"/>
      <c r="D31" s="164"/>
      <c r="E31" s="164"/>
      <c r="F31" s="164"/>
      <c r="G31" s="164"/>
      <c r="H31" s="164"/>
    </row>
    <row r="32" spans="1:8" x14ac:dyDescent="0.25">
      <c r="A32" s="61"/>
    </row>
    <row r="33" spans="1:8" ht="14.45" customHeight="1" x14ac:dyDescent="0.25">
      <c r="A33" s="178" t="s">
        <v>151</v>
      </c>
      <c r="B33" s="178"/>
      <c r="C33" s="178"/>
      <c r="D33" s="178"/>
      <c r="E33" s="178"/>
      <c r="F33" s="178"/>
      <c r="G33" s="178"/>
      <c r="H33" s="178"/>
    </row>
    <row r="34" spans="1:8" ht="14.45" customHeight="1" x14ac:dyDescent="0.25">
      <c r="A34" s="178"/>
      <c r="B34" s="178"/>
      <c r="C34" s="178"/>
      <c r="D34" s="178"/>
      <c r="E34" s="178"/>
      <c r="F34" s="178"/>
      <c r="G34" s="178"/>
      <c r="H34" s="178"/>
    </row>
    <row r="35" spans="1:8" ht="14.45" customHeight="1" x14ac:dyDescent="0.25">
      <c r="A35" s="178"/>
      <c r="B35" s="178"/>
      <c r="C35" s="178"/>
      <c r="D35" s="178"/>
      <c r="E35" s="178"/>
      <c r="F35" s="178"/>
      <c r="G35" s="178"/>
      <c r="H35" s="178"/>
    </row>
    <row r="36" spans="1:8" ht="14.45" customHeight="1" x14ac:dyDescent="0.25">
      <c r="A36" s="178"/>
      <c r="B36" s="178"/>
      <c r="C36" s="178"/>
      <c r="D36" s="178"/>
      <c r="E36" s="178"/>
      <c r="F36" s="178"/>
      <c r="G36" s="178"/>
      <c r="H36" s="178"/>
    </row>
    <row r="37" spans="1:8" ht="14.45" customHeight="1" x14ac:dyDescent="0.25">
      <c r="A37" s="178"/>
      <c r="B37" s="178"/>
      <c r="C37" s="178"/>
      <c r="D37" s="178"/>
      <c r="E37" s="178"/>
      <c r="F37" s="178"/>
      <c r="G37" s="178"/>
      <c r="H37" s="178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6" t="s">
        <v>162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</row>
    <row r="2" spans="1:11" x14ac:dyDescent="0.25">
      <c r="A2" s="110" t="str">
        <f>'Formato 1'!A2</f>
        <v xml:space="preserve"> Sistema Municipal de Agua Potable y Alcantarillado de Uriangato, Gto.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602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597</v>
      </c>
      <c r="J6" s="1" t="s">
        <v>598</v>
      </c>
      <c r="K6" s="1" t="s">
        <v>599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46" zoomScale="90" zoomScaleNormal="90" workbookViewId="0">
      <selection activeCell="C49" sqref="C4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6" t="s">
        <v>183</v>
      </c>
      <c r="B1" s="167"/>
      <c r="C1" s="167"/>
      <c r="D1" s="168"/>
    </row>
    <row r="2" spans="1:4" x14ac:dyDescent="0.25">
      <c r="A2" s="110" t="str">
        <f>'Formato 1'!A2</f>
        <v xml:space="preserve"> Sistema Municipal de Agua Potable y Alcantarillado de Uriangato, Gto.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30 de Junio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60738900.57</v>
      </c>
      <c r="C8" s="14">
        <f>SUM(C9:C11)</f>
        <v>29061310.800000001</v>
      </c>
      <c r="D8" s="14">
        <f>SUM(D9:D11)</f>
        <v>28964385.949999999</v>
      </c>
    </row>
    <row r="9" spans="1:4" x14ac:dyDescent="0.25">
      <c r="A9" s="58" t="s">
        <v>189</v>
      </c>
      <c r="B9" s="94">
        <v>60238900.57</v>
      </c>
      <c r="C9" s="94">
        <v>29061310.800000001</v>
      </c>
      <c r="D9" s="94">
        <v>28964385.949999999</v>
      </c>
    </row>
    <row r="10" spans="1:4" x14ac:dyDescent="0.25">
      <c r="A10" s="58" t="s">
        <v>190</v>
      </c>
      <c r="B10" s="94">
        <v>500000</v>
      </c>
      <c r="C10" s="94">
        <v>0</v>
      </c>
      <c r="D10" s="94">
        <v>0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60738900.57</v>
      </c>
      <c r="C13" s="14">
        <f>C14+C15</f>
        <v>24793256.129999999</v>
      </c>
      <c r="D13" s="14">
        <f>D14+D15</f>
        <v>24793256.129999999</v>
      </c>
    </row>
    <row r="14" spans="1:4" x14ac:dyDescent="0.25">
      <c r="A14" s="58" t="s">
        <v>193</v>
      </c>
      <c r="B14" s="94">
        <v>60238900.57</v>
      </c>
      <c r="C14" s="94">
        <v>24793256.129999999</v>
      </c>
      <c r="D14" s="94">
        <v>24793256.129999999</v>
      </c>
    </row>
    <row r="15" spans="1:4" x14ac:dyDescent="0.25">
      <c r="A15" s="58" t="s">
        <v>194</v>
      </c>
      <c r="B15" s="94">
        <v>500000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342460</v>
      </c>
      <c r="D17" s="14">
        <f>D18+D19</f>
        <v>342460</v>
      </c>
    </row>
    <row r="18" spans="1:4" x14ac:dyDescent="0.25">
      <c r="A18" s="58" t="s">
        <v>196</v>
      </c>
      <c r="B18" s="16">
        <v>0</v>
      </c>
      <c r="C18" s="47">
        <v>342460</v>
      </c>
      <c r="D18" s="47">
        <v>342460</v>
      </c>
    </row>
    <row r="19" spans="1:4" x14ac:dyDescent="0.25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4610514.6700000018</v>
      </c>
      <c r="D21" s="14">
        <f>D8-D13+D17</f>
        <v>4513589.82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4610514.6700000018</v>
      </c>
      <c r="D23" s="14">
        <f>D21-D11</f>
        <v>4513589.82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4268054.6700000018</v>
      </c>
      <c r="D25" s="14">
        <f>D23-D17</f>
        <v>4171129.8200000003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4268054.6700000018</v>
      </c>
      <c r="D33" s="4">
        <f>D25+D29</f>
        <v>4171129.8200000003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60238900.57</v>
      </c>
      <c r="C48" s="96">
        <f>C9</f>
        <v>29061310.800000001</v>
      </c>
      <c r="D48" s="96">
        <f>D9</f>
        <v>28964385.949999999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60238900.57</v>
      </c>
      <c r="C53" s="47">
        <f>C14</f>
        <v>24793256.129999999</v>
      </c>
      <c r="D53" s="47">
        <f>D14</f>
        <v>24793256.129999999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47">
        <f>C18</f>
        <v>342460</v>
      </c>
      <c r="D55" s="47">
        <f>D18</f>
        <v>342460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4610514.6700000018</v>
      </c>
      <c r="D57" s="4">
        <f>D48+D49-D53+D55</f>
        <v>4513589.82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4610514.6700000018</v>
      </c>
      <c r="D59" s="4">
        <f>D57-D49</f>
        <v>4513589.82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500000</v>
      </c>
      <c r="C63" s="98">
        <f>C10</f>
        <v>0</v>
      </c>
      <c r="D63" s="98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500000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8 B29:D33 B37:D44 B49:D59 B63:D74 B11:D12 C10:D10 B16:D17 C15:D15 B19:D25 B18 B13:C13 B48 D4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abSelected="1" topLeftCell="A16" zoomScale="75" zoomScaleNormal="75" workbookViewId="0">
      <selection activeCell="N28" sqref="N2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6" t="s">
        <v>224</v>
      </c>
      <c r="B1" s="167"/>
      <c r="C1" s="167"/>
      <c r="D1" s="167"/>
      <c r="E1" s="167"/>
      <c r="F1" s="167"/>
      <c r="G1" s="168"/>
    </row>
    <row r="2" spans="1:7" x14ac:dyDescent="0.25">
      <c r="A2" s="110" t="str">
        <f>'Formato 1'!A2</f>
        <v xml:space="preserve"> Sistema Municipal de Agua Potable y Alcantarillado de Uriangato,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30 de Junio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79" t="s">
        <v>226</v>
      </c>
      <c r="B6" s="181" t="s">
        <v>227</v>
      </c>
      <c r="C6" s="181"/>
      <c r="D6" s="181"/>
      <c r="E6" s="181"/>
      <c r="F6" s="181"/>
      <c r="G6" s="181" t="s">
        <v>228</v>
      </c>
    </row>
    <row r="7" spans="1:7" ht="30" x14ac:dyDescent="0.25">
      <c r="A7" s="180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81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329.31</v>
      </c>
      <c r="F12" s="47">
        <v>329.31</v>
      </c>
      <c r="G12" s="47">
        <f t="shared" si="0"/>
        <v>329.31</v>
      </c>
    </row>
    <row r="13" spans="1:7" x14ac:dyDescent="0.25">
      <c r="A13" s="58" t="s">
        <v>238</v>
      </c>
      <c r="B13" s="47">
        <v>5000</v>
      </c>
      <c r="C13" s="47">
        <v>0</v>
      </c>
      <c r="D13" s="47">
        <v>5000</v>
      </c>
      <c r="E13" s="47">
        <v>0</v>
      </c>
      <c r="F13" s="47">
        <v>0</v>
      </c>
      <c r="G13" s="47">
        <f t="shared" si="0"/>
        <v>-5000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47">
        <v>59633900.57</v>
      </c>
      <c r="C15" s="47">
        <v>0</v>
      </c>
      <c r="D15" s="47">
        <v>59633900.57</v>
      </c>
      <c r="E15" s="47">
        <v>29060981.489999998</v>
      </c>
      <c r="F15" s="47">
        <v>28964056.640000001</v>
      </c>
      <c r="G15" s="47">
        <f t="shared" si="0"/>
        <v>-30669843.93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47">
        <v>600000</v>
      </c>
      <c r="C34" s="47">
        <v>0</v>
      </c>
      <c r="D34" s="47">
        <v>600000</v>
      </c>
      <c r="E34" s="47">
        <v>0</v>
      </c>
      <c r="F34" s="47">
        <v>0</v>
      </c>
      <c r="G34" s="47">
        <f t="shared" si="4"/>
        <v>-600000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60238900.57</v>
      </c>
      <c r="C41" s="4">
        <f t="shared" si="7"/>
        <v>0</v>
      </c>
      <c r="D41" s="4">
        <f t="shared" si="7"/>
        <v>60238900.57</v>
      </c>
      <c r="E41" s="4">
        <f t="shared" si="7"/>
        <v>29061310.799999997</v>
      </c>
      <c r="F41" s="4">
        <f t="shared" si="7"/>
        <v>28964385.949999999</v>
      </c>
      <c r="G41" s="4">
        <f>SUM(G9,G10,G11,G12,G13,G14,G15,G16,G28,G34,G35,G37)</f>
        <v>-31274514.620000001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500000</v>
      </c>
      <c r="C63" s="47">
        <v>0</v>
      </c>
      <c r="D63" s="47">
        <v>500000</v>
      </c>
      <c r="E63" s="47">
        <v>0</v>
      </c>
      <c r="F63" s="47">
        <v>0</v>
      </c>
      <c r="G63" s="47">
        <f t="shared" si="13"/>
        <v>-500000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500000</v>
      </c>
      <c r="C65" s="4">
        <f t="shared" si="14"/>
        <v>0</v>
      </c>
      <c r="D65" s="4">
        <f t="shared" si="14"/>
        <v>500000</v>
      </c>
      <c r="E65" s="4">
        <f t="shared" si="14"/>
        <v>0</v>
      </c>
      <c r="F65" s="4">
        <f t="shared" si="14"/>
        <v>0</v>
      </c>
      <c r="G65" s="4">
        <f t="shared" si="14"/>
        <v>-500000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60738900.57</v>
      </c>
      <c r="C70" s="4">
        <f t="shared" si="16"/>
        <v>0</v>
      </c>
      <c r="D70" s="4">
        <f t="shared" si="16"/>
        <v>60738900.57</v>
      </c>
      <c r="E70" s="4">
        <f t="shared" si="16"/>
        <v>29061310.799999997</v>
      </c>
      <c r="F70" s="4">
        <f t="shared" si="16"/>
        <v>28964385.949999999</v>
      </c>
      <c r="G70" s="4">
        <f t="shared" si="16"/>
        <v>-31774514.620000001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62 G9:G15 G60:G76 G55:G58 G38:G40 B35:F58 C34 E34:F34 B64:F75 C63 E63:F63 G43:G53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31" zoomScale="80" zoomScaleNormal="80" workbookViewId="0">
      <selection activeCell="G53" sqref="G53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4" t="s">
        <v>295</v>
      </c>
      <c r="B1" s="167"/>
      <c r="C1" s="167"/>
      <c r="D1" s="167"/>
      <c r="E1" s="167"/>
      <c r="F1" s="167"/>
      <c r="G1" s="168"/>
    </row>
    <row r="2" spans="1:7" x14ac:dyDescent="0.25">
      <c r="A2" s="125" t="str">
        <f>'Formato 1'!A2</f>
        <v xml:space="preserve"> Sistema Municipal de Agua Potable y Alcantarillado de Uriangato, Gto.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30 de Junio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82" t="s">
        <v>4</v>
      </c>
      <c r="B7" s="182" t="s">
        <v>298</v>
      </c>
      <c r="C7" s="182"/>
      <c r="D7" s="182"/>
      <c r="E7" s="182"/>
      <c r="F7" s="182"/>
      <c r="G7" s="183" t="s">
        <v>299</v>
      </c>
    </row>
    <row r="8" spans="1:7" ht="30" x14ac:dyDescent="0.25">
      <c r="A8" s="182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82"/>
    </row>
    <row r="9" spans="1:7" x14ac:dyDescent="0.25">
      <c r="A9" s="27" t="s">
        <v>304</v>
      </c>
      <c r="B9" s="83">
        <f t="shared" ref="B9:G9" si="0">SUM(B10,B18,B28,B38,B48,B58,B62,B71,B75)</f>
        <v>60238900.57</v>
      </c>
      <c r="C9" s="83">
        <f t="shared" si="0"/>
        <v>1472996.49</v>
      </c>
      <c r="D9" s="83">
        <f t="shared" si="0"/>
        <v>61711897.06000001</v>
      </c>
      <c r="E9" s="83">
        <f t="shared" si="0"/>
        <v>24793256.129999995</v>
      </c>
      <c r="F9" s="83">
        <f t="shared" si="0"/>
        <v>24793256.129999995</v>
      </c>
      <c r="G9" s="83">
        <f t="shared" si="0"/>
        <v>36918640.930000007</v>
      </c>
    </row>
    <row r="10" spans="1:7" x14ac:dyDescent="0.25">
      <c r="A10" s="84" t="s">
        <v>305</v>
      </c>
      <c r="B10" s="83">
        <f t="shared" ref="B10:G10" si="1">SUM(B11:B17)</f>
        <v>20204621.810000002</v>
      </c>
      <c r="C10" s="83">
        <f t="shared" si="1"/>
        <v>0</v>
      </c>
      <c r="D10" s="83">
        <f t="shared" si="1"/>
        <v>20204621.810000002</v>
      </c>
      <c r="E10" s="83">
        <f t="shared" si="1"/>
        <v>8089041.879999999</v>
      </c>
      <c r="F10" s="83">
        <f t="shared" si="1"/>
        <v>8089041.879999999</v>
      </c>
      <c r="G10" s="83">
        <f t="shared" si="1"/>
        <v>12115579.93</v>
      </c>
    </row>
    <row r="11" spans="1:7" x14ac:dyDescent="0.25">
      <c r="A11" s="85" t="s">
        <v>306</v>
      </c>
      <c r="B11" s="75">
        <v>12381611.23</v>
      </c>
      <c r="C11" s="75">
        <v>0</v>
      </c>
      <c r="D11" s="75">
        <v>12381611.23</v>
      </c>
      <c r="E11" s="75">
        <v>5928114.9699999997</v>
      </c>
      <c r="F11" s="75">
        <v>5928114.9699999997</v>
      </c>
      <c r="G11" s="75">
        <f>D11-E11</f>
        <v>6453496.2600000007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f t="shared" ref="G12:G17" si="2">D12-E12</f>
        <v>0</v>
      </c>
    </row>
    <row r="13" spans="1:7" x14ac:dyDescent="0.25">
      <c r="A13" s="85" t="s">
        <v>308</v>
      </c>
      <c r="B13" s="75">
        <v>2587710.58</v>
      </c>
      <c r="C13" s="75">
        <v>0</v>
      </c>
      <c r="D13" s="75">
        <v>2587710.58</v>
      </c>
      <c r="E13" s="75">
        <v>181996.75</v>
      </c>
      <c r="F13" s="75">
        <v>181996.75</v>
      </c>
      <c r="G13" s="75">
        <f t="shared" si="2"/>
        <v>2405713.83</v>
      </c>
    </row>
    <row r="14" spans="1:7" x14ac:dyDescent="0.25">
      <c r="A14" s="85" t="s">
        <v>309</v>
      </c>
      <c r="B14" s="75">
        <v>3432500</v>
      </c>
      <c r="C14" s="75">
        <v>0</v>
      </c>
      <c r="D14" s="75">
        <v>3432500</v>
      </c>
      <c r="E14" s="75">
        <v>1509643.06</v>
      </c>
      <c r="F14" s="75">
        <v>1509643.06</v>
      </c>
      <c r="G14" s="75">
        <f t="shared" si="2"/>
        <v>1922856.94</v>
      </c>
    </row>
    <row r="15" spans="1:7" x14ac:dyDescent="0.25">
      <c r="A15" s="85" t="s">
        <v>310</v>
      </c>
      <c r="B15" s="75">
        <v>1802800</v>
      </c>
      <c r="C15" s="75">
        <v>0</v>
      </c>
      <c r="D15" s="75">
        <v>1802800</v>
      </c>
      <c r="E15" s="75">
        <v>469287.1</v>
      </c>
      <c r="F15" s="75">
        <v>469287.1</v>
      </c>
      <c r="G15" s="75">
        <f t="shared" si="2"/>
        <v>1333512.8999999999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 x14ac:dyDescent="0.25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313</v>
      </c>
      <c r="B18" s="83">
        <f t="shared" ref="B18:G18" si="3">SUM(B19:B27)</f>
        <v>8841000</v>
      </c>
      <c r="C18" s="83">
        <f t="shared" si="3"/>
        <v>166730.17000000001</v>
      </c>
      <c r="D18" s="83">
        <f t="shared" si="3"/>
        <v>9007730.1699999999</v>
      </c>
      <c r="E18" s="83">
        <f t="shared" si="3"/>
        <v>3989174.1499999994</v>
      </c>
      <c r="F18" s="83">
        <f t="shared" si="3"/>
        <v>3989174.1499999994</v>
      </c>
      <c r="G18" s="83">
        <f t="shared" si="3"/>
        <v>5018556.0200000005</v>
      </c>
    </row>
    <row r="19" spans="1:7" x14ac:dyDescent="0.25">
      <c r="A19" s="85" t="s">
        <v>314</v>
      </c>
      <c r="B19" s="75">
        <v>490000</v>
      </c>
      <c r="C19" s="75">
        <v>0</v>
      </c>
      <c r="D19" s="75">
        <v>490000</v>
      </c>
      <c r="E19" s="75">
        <v>253778.01</v>
      </c>
      <c r="F19" s="75">
        <v>253778.01</v>
      </c>
      <c r="G19" s="75">
        <f>D19-E19</f>
        <v>236221.99</v>
      </c>
    </row>
    <row r="20" spans="1:7" x14ac:dyDescent="0.25">
      <c r="A20" s="85" t="s">
        <v>315</v>
      </c>
      <c r="B20" s="75">
        <v>12000</v>
      </c>
      <c r="C20" s="75">
        <v>0</v>
      </c>
      <c r="D20" s="75">
        <v>12000</v>
      </c>
      <c r="E20" s="75">
        <v>0</v>
      </c>
      <c r="F20" s="75">
        <v>0</v>
      </c>
      <c r="G20" s="75">
        <f t="shared" ref="G20:G27" si="4">D20-E20</f>
        <v>12000</v>
      </c>
    </row>
    <row r="21" spans="1:7" x14ac:dyDescent="0.25">
      <c r="A21" s="85" t="s">
        <v>316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25">
      <c r="A22" s="85" t="s">
        <v>317</v>
      </c>
      <c r="B22" s="75">
        <v>5226000</v>
      </c>
      <c r="C22" s="75">
        <v>166730.17000000001</v>
      </c>
      <c r="D22" s="75">
        <v>5392730.1699999999</v>
      </c>
      <c r="E22" s="75">
        <v>2072783.45</v>
      </c>
      <c r="F22" s="75">
        <v>2072783.45</v>
      </c>
      <c r="G22" s="75">
        <f t="shared" si="4"/>
        <v>3319946.7199999997</v>
      </c>
    </row>
    <row r="23" spans="1:7" x14ac:dyDescent="0.25">
      <c r="A23" s="85" t="s">
        <v>318</v>
      </c>
      <c r="B23" s="75">
        <v>822000</v>
      </c>
      <c r="C23" s="75">
        <v>0</v>
      </c>
      <c r="D23" s="75">
        <v>822000</v>
      </c>
      <c r="E23" s="75">
        <v>363172.57</v>
      </c>
      <c r="F23" s="75">
        <v>363172.57</v>
      </c>
      <c r="G23" s="75">
        <f t="shared" si="4"/>
        <v>458827.43</v>
      </c>
    </row>
    <row r="24" spans="1:7" x14ac:dyDescent="0.25">
      <c r="A24" s="85" t="s">
        <v>319</v>
      </c>
      <c r="B24" s="75">
        <v>1184000</v>
      </c>
      <c r="C24" s="75">
        <v>0</v>
      </c>
      <c r="D24" s="75">
        <v>1184000</v>
      </c>
      <c r="E24" s="75">
        <v>558152</v>
      </c>
      <c r="F24" s="75">
        <v>558152</v>
      </c>
      <c r="G24" s="75">
        <f t="shared" si="4"/>
        <v>625848</v>
      </c>
    </row>
    <row r="25" spans="1:7" x14ac:dyDescent="0.25">
      <c r="A25" s="85" t="s">
        <v>320</v>
      </c>
      <c r="B25" s="75">
        <v>285000</v>
      </c>
      <c r="C25" s="75">
        <v>0</v>
      </c>
      <c r="D25" s="75">
        <v>285000</v>
      </c>
      <c r="E25" s="75">
        <v>122630.13</v>
      </c>
      <c r="F25" s="75">
        <v>122630.13</v>
      </c>
      <c r="G25" s="75">
        <f t="shared" si="4"/>
        <v>162369.87</v>
      </c>
    </row>
    <row r="26" spans="1:7" x14ac:dyDescent="0.25">
      <c r="A26" s="85" t="s">
        <v>321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5" t="s">
        <v>322</v>
      </c>
      <c r="B27" s="75">
        <v>822000</v>
      </c>
      <c r="C27" s="75">
        <v>0</v>
      </c>
      <c r="D27" s="75">
        <v>822000</v>
      </c>
      <c r="E27" s="75">
        <v>618657.99</v>
      </c>
      <c r="F27" s="75">
        <v>618657.99</v>
      </c>
      <c r="G27" s="75">
        <f t="shared" si="4"/>
        <v>203342.01</v>
      </c>
    </row>
    <row r="28" spans="1:7" x14ac:dyDescent="0.25">
      <c r="A28" s="84" t="s">
        <v>323</v>
      </c>
      <c r="B28" s="83">
        <f t="shared" ref="B28:G28" si="5">SUM(B29:B37)</f>
        <v>25845378.27</v>
      </c>
      <c r="C28" s="83">
        <f t="shared" si="5"/>
        <v>570933.48</v>
      </c>
      <c r="D28" s="83">
        <f t="shared" si="5"/>
        <v>26416311.75</v>
      </c>
      <c r="E28" s="83">
        <f t="shared" si="5"/>
        <v>11606031.679999998</v>
      </c>
      <c r="F28" s="83">
        <f t="shared" si="5"/>
        <v>11606031.679999998</v>
      </c>
      <c r="G28" s="83">
        <f t="shared" si="5"/>
        <v>14810280.070000002</v>
      </c>
    </row>
    <row r="29" spans="1:7" x14ac:dyDescent="0.25">
      <c r="A29" s="85" t="s">
        <v>324</v>
      </c>
      <c r="B29" s="75">
        <v>15914878.27</v>
      </c>
      <c r="C29" s="75">
        <v>0</v>
      </c>
      <c r="D29" s="75">
        <v>15914878.27</v>
      </c>
      <c r="E29" s="75">
        <v>7798627.1399999997</v>
      </c>
      <c r="F29" s="75">
        <v>7798627.1399999997</v>
      </c>
      <c r="G29" s="75">
        <f>D29-E29</f>
        <v>8116251.1299999999</v>
      </c>
    </row>
    <row r="30" spans="1:7" x14ac:dyDescent="0.25">
      <c r="A30" s="85" t="s">
        <v>325</v>
      </c>
      <c r="B30" s="75">
        <v>367000</v>
      </c>
      <c r="C30" s="75">
        <v>0</v>
      </c>
      <c r="D30" s="75">
        <v>367000</v>
      </c>
      <c r="E30" s="75">
        <v>19240</v>
      </c>
      <c r="F30" s="75">
        <v>19240</v>
      </c>
      <c r="G30" s="75">
        <f t="shared" ref="G30:G37" si="6">D30-E30</f>
        <v>347760</v>
      </c>
    </row>
    <row r="31" spans="1:7" x14ac:dyDescent="0.25">
      <c r="A31" s="85" t="s">
        <v>326</v>
      </c>
      <c r="B31" s="75">
        <v>955000</v>
      </c>
      <c r="C31" s="75">
        <v>0</v>
      </c>
      <c r="D31" s="75">
        <v>955000</v>
      </c>
      <c r="E31" s="75">
        <v>324525.2</v>
      </c>
      <c r="F31" s="75">
        <v>324525.2</v>
      </c>
      <c r="G31" s="75">
        <f t="shared" si="6"/>
        <v>630474.80000000005</v>
      </c>
    </row>
    <row r="32" spans="1:7" x14ac:dyDescent="0.25">
      <c r="A32" s="85" t="s">
        <v>327</v>
      </c>
      <c r="B32" s="75">
        <v>251000</v>
      </c>
      <c r="C32" s="75">
        <v>0</v>
      </c>
      <c r="D32" s="75">
        <v>251000</v>
      </c>
      <c r="E32" s="75">
        <v>73018.11</v>
      </c>
      <c r="F32" s="75">
        <v>73018.11</v>
      </c>
      <c r="G32" s="75">
        <f t="shared" si="6"/>
        <v>177981.89</v>
      </c>
    </row>
    <row r="33" spans="1:7" ht="14.45" customHeight="1" x14ac:dyDescent="0.25">
      <c r="A33" s="85" t="s">
        <v>328</v>
      </c>
      <c r="B33" s="75">
        <v>5955000</v>
      </c>
      <c r="C33" s="75">
        <v>570933.48</v>
      </c>
      <c r="D33" s="75">
        <v>6525933.4800000004</v>
      </c>
      <c r="E33" s="75">
        <v>2393659.59</v>
      </c>
      <c r="F33" s="75">
        <v>2393659.59</v>
      </c>
      <c r="G33" s="75">
        <f t="shared" si="6"/>
        <v>4132273.8900000006</v>
      </c>
    </row>
    <row r="34" spans="1:7" ht="14.45" customHeight="1" x14ac:dyDescent="0.25">
      <c r="A34" s="85" t="s">
        <v>329</v>
      </c>
      <c r="B34" s="75">
        <v>10000</v>
      </c>
      <c r="C34" s="75">
        <v>0</v>
      </c>
      <c r="D34" s="75">
        <v>10000</v>
      </c>
      <c r="E34" s="75">
        <v>3640.1</v>
      </c>
      <c r="F34" s="75">
        <v>3640.1</v>
      </c>
      <c r="G34" s="75">
        <f t="shared" si="6"/>
        <v>6359.9</v>
      </c>
    </row>
    <row r="35" spans="1:7" ht="14.45" customHeight="1" x14ac:dyDescent="0.25">
      <c r="A35" s="85" t="s">
        <v>330</v>
      </c>
      <c r="B35" s="75">
        <v>64000</v>
      </c>
      <c r="C35" s="75">
        <v>0</v>
      </c>
      <c r="D35" s="75">
        <v>64000</v>
      </c>
      <c r="E35" s="75">
        <v>8316.5400000000009</v>
      </c>
      <c r="F35" s="75">
        <v>8316.5400000000009</v>
      </c>
      <c r="G35" s="75">
        <f t="shared" si="6"/>
        <v>55683.46</v>
      </c>
    </row>
    <row r="36" spans="1:7" ht="14.45" customHeight="1" x14ac:dyDescent="0.25">
      <c r="A36" s="85" t="s">
        <v>331</v>
      </c>
      <c r="B36" s="75">
        <v>65000</v>
      </c>
      <c r="C36" s="75">
        <v>0</v>
      </c>
      <c r="D36" s="75">
        <v>65000</v>
      </c>
      <c r="E36" s="75">
        <v>63700</v>
      </c>
      <c r="F36" s="75">
        <v>63700</v>
      </c>
      <c r="G36" s="75">
        <f t="shared" si="6"/>
        <v>1300</v>
      </c>
    </row>
    <row r="37" spans="1:7" ht="14.45" customHeight="1" x14ac:dyDescent="0.25">
      <c r="A37" s="85" t="s">
        <v>332</v>
      </c>
      <c r="B37" s="75">
        <v>2263500</v>
      </c>
      <c r="C37" s="75">
        <v>0</v>
      </c>
      <c r="D37" s="75">
        <v>2263500</v>
      </c>
      <c r="E37" s="75">
        <v>921305</v>
      </c>
      <c r="F37" s="75">
        <v>921305</v>
      </c>
      <c r="G37" s="75">
        <f t="shared" si="6"/>
        <v>1342195</v>
      </c>
    </row>
    <row r="38" spans="1:7" x14ac:dyDescent="0.25">
      <c r="A38" s="84" t="s">
        <v>333</v>
      </c>
      <c r="B38" s="83">
        <f t="shared" ref="B38:G38" si="7">SUM(B39:B47)</f>
        <v>0</v>
      </c>
      <c r="C38" s="83">
        <f t="shared" si="7"/>
        <v>0</v>
      </c>
      <c r="D38" s="83">
        <f t="shared" si="7"/>
        <v>0</v>
      </c>
      <c r="E38" s="83">
        <f t="shared" si="7"/>
        <v>0</v>
      </c>
      <c r="F38" s="83">
        <f t="shared" si="7"/>
        <v>0</v>
      </c>
      <c r="G38" s="83">
        <f t="shared" si="7"/>
        <v>0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337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f t="shared" si="8"/>
        <v>0</v>
      </c>
    </row>
    <row r="43" spans="1:7" x14ac:dyDescent="0.25">
      <c r="A43" s="85" t="s">
        <v>338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343</v>
      </c>
      <c r="B48" s="83">
        <f t="shared" ref="B48:G48" si="9">SUM(B49:B57)</f>
        <v>2594000</v>
      </c>
      <c r="C48" s="83">
        <f t="shared" si="9"/>
        <v>735332.84</v>
      </c>
      <c r="D48" s="83">
        <f t="shared" si="9"/>
        <v>3329332.84</v>
      </c>
      <c r="E48" s="83">
        <f t="shared" si="9"/>
        <v>1109008.42</v>
      </c>
      <c r="F48" s="83">
        <f t="shared" si="9"/>
        <v>1109008.42</v>
      </c>
      <c r="G48" s="83">
        <f t="shared" si="9"/>
        <v>2220324.42</v>
      </c>
    </row>
    <row r="49" spans="1:7" x14ac:dyDescent="0.25">
      <c r="A49" s="85" t="s">
        <v>344</v>
      </c>
      <c r="B49" s="75">
        <v>878000</v>
      </c>
      <c r="C49" s="75">
        <v>0</v>
      </c>
      <c r="D49" s="75">
        <v>878000</v>
      </c>
      <c r="E49" s="75">
        <v>83093.62</v>
      </c>
      <c r="F49" s="75">
        <v>83093.62</v>
      </c>
      <c r="G49" s="75">
        <f>D49-E49</f>
        <v>794906.38</v>
      </c>
    </row>
    <row r="50" spans="1:7" x14ac:dyDescent="0.25">
      <c r="A50" s="85" t="s">
        <v>345</v>
      </c>
      <c r="B50" s="75">
        <v>14000</v>
      </c>
      <c r="C50" s="75">
        <v>0</v>
      </c>
      <c r="D50" s="75">
        <v>14000</v>
      </c>
      <c r="E50" s="75">
        <v>0</v>
      </c>
      <c r="F50" s="75">
        <v>0</v>
      </c>
      <c r="G50" s="75">
        <f t="shared" ref="G50:G57" si="10">D50-E50</f>
        <v>14000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10"/>
        <v>0</v>
      </c>
    </row>
    <row r="52" spans="1:7" x14ac:dyDescent="0.25">
      <c r="A52" s="85" t="s">
        <v>347</v>
      </c>
      <c r="B52" s="75">
        <v>30000</v>
      </c>
      <c r="C52" s="75">
        <v>0</v>
      </c>
      <c r="D52" s="75">
        <v>30000</v>
      </c>
      <c r="E52" s="75">
        <v>0</v>
      </c>
      <c r="F52" s="75">
        <v>0</v>
      </c>
      <c r="G52" s="75">
        <f t="shared" si="10"/>
        <v>30000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25">
      <c r="A54" s="85" t="s">
        <v>349</v>
      </c>
      <c r="B54" s="75">
        <v>1672000</v>
      </c>
      <c r="C54" s="75">
        <v>735332.84</v>
      </c>
      <c r="D54" s="75">
        <v>2407332.84</v>
      </c>
      <c r="E54" s="75">
        <v>1025914.8</v>
      </c>
      <c r="F54" s="75">
        <v>1025914.8</v>
      </c>
      <c r="G54" s="75">
        <f t="shared" si="10"/>
        <v>1381418.0399999998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25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7" x14ac:dyDescent="0.25">
      <c r="A58" s="84" t="s">
        <v>353</v>
      </c>
      <c r="B58" s="83">
        <f t="shared" ref="B58:G58" si="11">SUM(B59:B61)</f>
        <v>253900.49</v>
      </c>
      <c r="C58" s="83">
        <f t="shared" si="11"/>
        <v>0</v>
      </c>
      <c r="D58" s="83">
        <f t="shared" si="11"/>
        <v>253900.49</v>
      </c>
      <c r="E58" s="83">
        <f t="shared" si="11"/>
        <v>0</v>
      </c>
      <c r="F58" s="83">
        <f t="shared" si="11"/>
        <v>0</v>
      </c>
      <c r="G58" s="83">
        <f t="shared" si="11"/>
        <v>253900.49</v>
      </c>
    </row>
    <row r="59" spans="1:7" x14ac:dyDescent="0.25">
      <c r="A59" s="85" t="s">
        <v>354</v>
      </c>
      <c r="B59" s="75">
        <v>100000</v>
      </c>
      <c r="C59" s="75">
        <v>0</v>
      </c>
      <c r="D59" s="75">
        <v>100000</v>
      </c>
      <c r="E59" s="75">
        <v>0</v>
      </c>
      <c r="F59" s="75">
        <v>0</v>
      </c>
      <c r="G59" s="75">
        <f>D59-E59</f>
        <v>100000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25">
      <c r="A61" s="85" t="s">
        <v>356</v>
      </c>
      <c r="B61" s="75">
        <v>153900.49</v>
      </c>
      <c r="C61" s="75">
        <v>0</v>
      </c>
      <c r="D61" s="75">
        <v>153900.49</v>
      </c>
      <c r="E61" s="75">
        <v>0</v>
      </c>
      <c r="F61" s="75">
        <v>0</v>
      </c>
      <c r="G61" s="75">
        <f t="shared" si="12"/>
        <v>153900.49</v>
      </c>
    </row>
    <row r="62" spans="1:7" x14ac:dyDescent="0.25">
      <c r="A62" s="84" t="s">
        <v>357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365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366</v>
      </c>
      <c r="B71" s="83">
        <f t="shared" ref="B71:G71" si="15">SUM(B72:B74)</f>
        <v>2500000</v>
      </c>
      <c r="C71" s="83">
        <f t="shared" si="15"/>
        <v>0</v>
      </c>
      <c r="D71" s="83">
        <f t="shared" si="15"/>
        <v>2500000</v>
      </c>
      <c r="E71" s="83">
        <f t="shared" si="15"/>
        <v>0</v>
      </c>
      <c r="F71" s="83">
        <f t="shared" si="15"/>
        <v>0</v>
      </c>
      <c r="G71" s="83">
        <f t="shared" si="15"/>
        <v>2500000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369</v>
      </c>
      <c r="B74" s="75">
        <v>2500000</v>
      </c>
      <c r="C74" s="75">
        <v>0</v>
      </c>
      <c r="D74" s="75">
        <v>2500000</v>
      </c>
      <c r="E74" s="75">
        <v>0</v>
      </c>
      <c r="F74" s="75">
        <v>0</v>
      </c>
      <c r="G74" s="75">
        <f t="shared" si="16"/>
        <v>2500000</v>
      </c>
    </row>
    <row r="75" spans="1:7" x14ac:dyDescent="0.25">
      <c r="A75" s="84" t="s">
        <v>370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9">SUM(B85,B93,B103,B113,B123,B133,B137,B146,B150)</f>
        <v>500000</v>
      </c>
      <c r="C84" s="83">
        <f t="shared" si="19"/>
        <v>0</v>
      </c>
      <c r="D84" s="83">
        <f t="shared" si="19"/>
        <v>500000</v>
      </c>
      <c r="E84" s="83">
        <f t="shared" si="19"/>
        <v>0</v>
      </c>
      <c r="F84" s="83">
        <f t="shared" si="19"/>
        <v>0</v>
      </c>
      <c r="G84" s="83">
        <f t="shared" si="19"/>
        <v>500000</v>
      </c>
    </row>
    <row r="85" spans="1:7" x14ac:dyDescent="0.25">
      <c r="A85" s="84" t="s">
        <v>305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313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 x14ac:dyDescent="0.25">
      <c r="A113" s="84" t="s">
        <v>333</v>
      </c>
      <c r="B113" s="83">
        <f t="shared" ref="B113:G113" si="25">SUM(B114:B122)</f>
        <v>0</v>
      </c>
      <c r="C113" s="83">
        <f t="shared" si="25"/>
        <v>0</v>
      </c>
      <c r="D113" s="83">
        <f t="shared" si="25"/>
        <v>0</v>
      </c>
      <c r="E113" s="83">
        <f t="shared" si="25"/>
        <v>0</v>
      </c>
      <c r="F113" s="83">
        <f t="shared" si="25"/>
        <v>0</v>
      </c>
      <c r="G113" s="83">
        <f t="shared" si="25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6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25">
      <c r="A123" s="84" t="s">
        <v>343</v>
      </c>
      <c r="B123" s="83">
        <f t="shared" ref="B123:G123" si="27">SUM(B124:B132)</f>
        <v>0</v>
      </c>
      <c r="C123" s="83">
        <f t="shared" si="27"/>
        <v>0</v>
      </c>
      <c r="D123" s="83">
        <f t="shared" si="27"/>
        <v>0</v>
      </c>
      <c r="E123" s="83">
        <f t="shared" si="27"/>
        <v>0</v>
      </c>
      <c r="F123" s="83">
        <f t="shared" si="27"/>
        <v>0</v>
      </c>
      <c r="G123" s="83">
        <f t="shared" si="27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8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 x14ac:dyDescent="0.25">
      <c r="A133" s="84" t="s">
        <v>353</v>
      </c>
      <c r="B133" s="83">
        <f t="shared" ref="B133:G133" si="29">SUM(B134:B136)</f>
        <v>0</v>
      </c>
      <c r="C133" s="83">
        <f t="shared" si="29"/>
        <v>0</v>
      </c>
      <c r="D133" s="83">
        <f t="shared" si="29"/>
        <v>0</v>
      </c>
      <c r="E133" s="83">
        <f t="shared" si="29"/>
        <v>0</v>
      </c>
      <c r="F133" s="83">
        <f t="shared" si="29"/>
        <v>0</v>
      </c>
      <c r="G133" s="83">
        <f t="shared" si="29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25">
      <c r="A137" s="84" t="s">
        <v>357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25">
      <c r="A146" s="84" t="s">
        <v>366</v>
      </c>
      <c r="B146" s="83">
        <f t="shared" ref="B146:G146" si="33">SUM(B147:B149)</f>
        <v>500000</v>
      </c>
      <c r="C146" s="83">
        <f t="shared" si="33"/>
        <v>0</v>
      </c>
      <c r="D146" s="83">
        <f t="shared" si="33"/>
        <v>500000</v>
      </c>
      <c r="E146" s="83">
        <f t="shared" si="33"/>
        <v>0</v>
      </c>
      <c r="F146" s="83">
        <f t="shared" si="33"/>
        <v>0</v>
      </c>
      <c r="G146" s="83">
        <f t="shared" si="33"/>
        <v>500000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25">
      <c r="A149" s="85" t="s">
        <v>369</v>
      </c>
      <c r="B149" s="75">
        <v>500000</v>
      </c>
      <c r="C149" s="75">
        <v>0</v>
      </c>
      <c r="D149" s="75">
        <v>500000</v>
      </c>
      <c r="E149" s="75">
        <v>0</v>
      </c>
      <c r="F149" s="75">
        <v>0</v>
      </c>
      <c r="G149" s="75">
        <f t="shared" si="34"/>
        <v>500000</v>
      </c>
    </row>
    <row r="150" spans="1:7" x14ac:dyDescent="0.25">
      <c r="A150" s="84" t="s">
        <v>370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7">B9+B84</f>
        <v>60738900.57</v>
      </c>
      <c r="C159" s="90">
        <f t="shared" si="37"/>
        <v>1472996.49</v>
      </c>
      <c r="D159" s="90">
        <f t="shared" si="37"/>
        <v>62211897.06000001</v>
      </c>
      <c r="E159" s="90">
        <f t="shared" si="37"/>
        <v>24793256.129999995</v>
      </c>
      <c r="F159" s="90">
        <f t="shared" si="37"/>
        <v>24793256.129999995</v>
      </c>
      <c r="G159" s="90">
        <f t="shared" si="37"/>
        <v>37418640.930000007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21:G21 B18:F18 C37 B28:F28 B39:G47 B38:F38 B51:G51 B48:F48 B60:G60 B58:F58 B63:G70 B62:F62 B71:F73 B94:F148 B93:C93 E93:F93 B12:G12 C11 B16:G17 C13 C14 C15 C19 C20 B26:G26 G22 C23 C24 C25 C27 C29 C30 C31 C32 G33 C34 C35 C36 C49 C50 B53:G53 C52 B55:G57 G54 C59 C61 B75:F92 C74 B150:F159 C149 G11 G13 G14 G15 G19 E20:G20 G23 G24 G25 G27 G29 G30 G31 G32 G34 G35 G36 G37 G49 E50:G50 E52:G52 E59:G59 E61:G61 E74:F74 E149:F14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90" zoomScaleNormal="90" workbookViewId="0">
      <selection activeCell="G21" sqref="G2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4" t="s">
        <v>380</v>
      </c>
      <c r="B1" s="185"/>
      <c r="C1" s="185"/>
      <c r="D1" s="185"/>
      <c r="E1" s="185"/>
      <c r="F1" s="185"/>
      <c r="G1" s="186"/>
    </row>
    <row r="2" spans="1:7" ht="15" customHeight="1" x14ac:dyDescent="0.25">
      <c r="A2" s="110" t="str">
        <f>'Formato 1'!A2</f>
        <v xml:space="preserve"> Sistema Municipal de Agua Potable y Alcantarillado de Uriangato, Gto.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30 de Junio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79" t="s">
        <v>4</v>
      </c>
      <c r="B7" s="181" t="s">
        <v>298</v>
      </c>
      <c r="C7" s="181"/>
      <c r="D7" s="181"/>
      <c r="E7" s="181"/>
      <c r="F7" s="181"/>
      <c r="G7" s="183" t="s">
        <v>299</v>
      </c>
    </row>
    <row r="8" spans="1:7" ht="30" x14ac:dyDescent="0.25">
      <c r="A8" s="180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82"/>
    </row>
    <row r="9" spans="1:7" ht="15.75" customHeight="1" x14ac:dyDescent="0.25">
      <c r="A9" s="26" t="s">
        <v>382</v>
      </c>
      <c r="B9" s="30">
        <f>SUM(B10:B17)</f>
        <v>60238900.570000008</v>
      </c>
      <c r="C9" s="30">
        <f t="shared" ref="C9:G9" si="0">SUM(C10:C17)</f>
        <v>1472996.49</v>
      </c>
      <c r="D9" s="30">
        <f t="shared" si="0"/>
        <v>61711897.060000002</v>
      </c>
      <c r="E9" s="30">
        <f t="shared" si="0"/>
        <v>24793256.129999999</v>
      </c>
      <c r="F9" s="30">
        <f t="shared" si="0"/>
        <v>24793256.129999999</v>
      </c>
      <c r="G9" s="30">
        <f t="shared" si="0"/>
        <v>36918640.929999992</v>
      </c>
    </row>
    <row r="10" spans="1:7" x14ac:dyDescent="0.25">
      <c r="A10" s="63" t="s">
        <v>383</v>
      </c>
      <c r="B10" s="75">
        <v>1794557.8</v>
      </c>
      <c r="C10" s="75">
        <v>0</v>
      </c>
      <c r="D10" s="75">
        <v>1794557.8</v>
      </c>
      <c r="E10" s="75">
        <v>601168.13</v>
      </c>
      <c r="F10" s="75">
        <v>601168.13</v>
      </c>
      <c r="G10" s="75">
        <v>1193389.67</v>
      </c>
    </row>
    <row r="11" spans="1:7" x14ac:dyDescent="0.25">
      <c r="A11" s="63" t="s">
        <v>384</v>
      </c>
      <c r="B11" s="75">
        <v>6770182.79</v>
      </c>
      <c r="C11" s="75">
        <v>0</v>
      </c>
      <c r="D11" s="75">
        <v>6770182.79</v>
      </c>
      <c r="E11" s="75">
        <v>2834341.27</v>
      </c>
      <c r="F11" s="75">
        <v>2834341.27</v>
      </c>
      <c r="G11" s="75">
        <v>3935841.52</v>
      </c>
    </row>
    <row r="12" spans="1:7" x14ac:dyDescent="0.25">
      <c r="A12" s="63" t="s">
        <v>385</v>
      </c>
      <c r="B12" s="75">
        <v>42849859.700000003</v>
      </c>
      <c r="C12" s="75">
        <v>1472996.49</v>
      </c>
      <c r="D12" s="75">
        <v>44322856.189999998</v>
      </c>
      <c r="E12" s="75">
        <v>17690342.539999999</v>
      </c>
      <c r="F12" s="75">
        <v>17690342.539999999</v>
      </c>
      <c r="G12" s="75">
        <v>26632513.649999999</v>
      </c>
    </row>
    <row r="13" spans="1:7" x14ac:dyDescent="0.25">
      <c r="A13" s="63" t="s">
        <v>386</v>
      </c>
      <c r="B13" s="75">
        <v>7003038.3799999999</v>
      </c>
      <c r="C13" s="75">
        <v>0</v>
      </c>
      <c r="D13" s="75">
        <v>7003038.3799999999</v>
      </c>
      <c r="E13" s="75">
        <v>2964732.09</v>
      </c>
      <c r="F13" s="75">
        <v>2964732.09</v>
      </c>
      <c r="G13" s="75">
        <v>4038306.29</v>
      </c>
    </row>
    <row r="14" spans="1:7" x14ac:dyDescent="0.25">
      <c r="A14" s="63" t="s">
        <v>387</v>
      </c>
      <c r="B14" s="75">
        <v>1821261.9</v>
      </c>
      <c r="C14" s="75">
        <v>0</v>
      </c>
      <c r="D14" s="75">
        <v>1821261.9</v>
      </c>
      <c r="E14" s="75">
        <v>702672.1</v>
      </c>
      <c r="F14" s="75">
        <v>702672.1</v>
      </c>
      <c r="G14" s="75">
        <v>1118589.8</v>
      </c>
    </row>
    <row r="15" spans="1:7" x14ac:dyDescent="0.25">
      <c r="A15" s="63" t="s">
        <v>388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63" t="s">
        <v>389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390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150</v>
      </c>
      <c r="B18" s="49"/>
      <c r="C18" s="49"/>
      <c r="D18" s="49"/>
      <c r="E18" s="49"/>
      <c r="F18" s="49"/>
      <c r="G18" s="49"/>
    </row>
    <row r="19" spans="1:7" x14ac:dyDescent="0.25">
      <c r="A19" s="3" t="s">
        <v>391</v>
      </c>
      <c r="B19" s="4">
        <f>SUM(B20:B27)</f>
        <v>500000</v>
      </c>
      <c r="C19" s="4">
        <f t="shared" ref="C19:G19" si="1">SUM(C20:C27)</f>
        <v>0</v>
      </c>
      <c r="D19" s="4">
        <f t="shared" si="1"/>
        <v>500000</v>
      </c>
      <c r="E19" s="4">
        <f t="shared" si="1"/>
        <v>0</v>
      </c>
      <c r="F19" s="4">
        <f t="shared" si="1"/>
        <v>0</v>
      </c>
      <c r="G19" s="4">
        <f t="shared" si="1"/>
        <v>500000</v>
      </c>
    </row>
    <row r="20" spans="1:7" x14ac:dyDescent="0.25">
      <c r="A20" s="63" t="s">
        <v>383</v>
      </c>
      <c r="B20" s="75">
        <v>500000</v>
      </c>
      <c r="C20" s="75">
        <v>0</v>
      </c>
      <c r="D20" s="75">
        <v>500000</v>
      </c>
      <c r="E20" s="75">
        <v>0</v>
      </c>
      <c r="F20" s="75">
        <v>0</v>
      </c>
      <c r="G20" s="75">
        <v>500000</v>
      </c>
    </row>
    <row r="21" spans="1:7" x14ac:dyDescent="0.25">
      <c r="A21" s="63" t="s">
        <v>384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385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386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387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388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389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150</v>
      </c>
      <c r="B28" s="49"/>
      <c r="C28" s="49"/>
      <c r="D28" s="49"/>
      <c r="E28" s="49"/>
      <c r="F28" s="49"/>
      <c r="G28" s="49"/>
    </row>
    <row r="29" spans="1:7" x14ac:dyDescent="0.25">
      <c r="A29" s="3" t="s">
        <v>379</v>
      </c>
      <c r="B29" s="4">
        <f>SUM(B19,B9)</f>
        <v>60738900.570000008</v>
      </c>
      <c r="C29" s="4">
        <f t="shared" ref="C29:G29" si="2">SUM(C19,C9)</f>
        <v>1472996.49</v>
      </c>
      <c r="D29" s="4">
        <f t="shared" si="2"/>
        <v>62211897.060000002</v>
      </c>
      <c r="E29" s="4">
        <f t="shared" si="2"/>
        <v>24793256.129999999</v>
      </c>
      <c r="F29" s="4">
        <f t="shared" si="2"/>
        <v>24793256.129999999</v>
      </c>
      <c r="G29" s="4">
        <f t="shared" si="2"/>
        <v>37418640.929999992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2" spans="1:7" x14ac:dyDescent="0.25">
      <c r="B32" s="16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9:G9 B15:G19 C10 C11 C13 C14 B21:G29 C20 E20:F2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80" zoomScaleNormal="80" workbookViewId="0">
      <selection activeCell="F69" sqref="F6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7" t="s">
        <v>392</v>
      </c>
      <c r="B1" s="188"/>
      <c r="C1" s="188"/>
      <c r="D1" s="188"/>
      <c r="E1" s="188"/>
      <c r="F1" s="188"/>
      <c r="G1" s="188"/>
    </row>
    <row r="2" spans="1:7" x14ac:dyDescent="0.25">
      <c r="A2" s="110" t="str">
        <f>'Formato 1'!A2</f>
        <v xml:space="preserve"> Sistema Municipal de Agua Potable y Alcantarillado de Uriangato,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Junio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79" t="s">
        <v>4</v>
      </c>
      <c r="B7" s="175" t="s">
        <v>298</v>
      </c>
      <c r="C7" s="176"/>
      <c r="D7" s="176"/>
      <c r="E7" s="176"/>
      <c r="F7" s="177"/>
      <c r="G7" s="183" t="s">
        <v>395</v>
      </c>
    </row>
    <row r="8" spans="1:7" ht="30" x14ac:dyDescent="0.25">
      <c r="A8" s="180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182"/>
    </row>
    <row r="9" spans="1:7" ht="16.5" customHeight="1" x14ac:dyDescent="0.25">
      <c r="A9" s="26" t="s">
        <v>397</v>
      </c>
      <c r="B9" s="30">
        <f>SUM(B10,B19,B27,B37)</f>
        <v>60238900.57</v>
      </c>
      <c r="C9" s="30">
        <f t="shared" ref="C9:G9" si="0">SUM(C10,C19,C27,C37)</f>
        <v>1472996.49</v>
      </c>
      <c r="D9" s="30">
        <f t="shared" si="0"/>
        <v>61711897.059999995</v>
      </c>
      <c r="E9" s="30">
        <f t="shared" si="0"/>
        <v>24793256.130000003</v>
      </c>
      <c r="F9" s="30">
        <f t="shared" si="0"/>
        <v>24793256.130000003</v>
      </c>
      <c r="G9" s="30">
        <f t="shared" si="0"/>
        <v>36918640.93</v>
      </c>
    </row>
    <row r="10" spans="1:7" ht="15" customHeight="1" x14ac:dyDescent="0.25">
      <c r="A10" s="58" t="s">
        <v>398</v>
      </c>
      <c r="B10" s="47">
        <f>SUM(B11:B18)</f>
        <v>1821261.9</v>
      </c>
      <c r="C10" s="47">
        <f t="shared" ref="C10:G10" si="1">SUM(C11:C18)</f>
        <v>0</v>
      </c>
      <c r="D10" s="47">
        <f t="shared" si="1"/>
        <v>1821261.9</v>
      </c>
      <c r="E10" s="47">
        <f t="shared" si="1"/>
        <v>702672.1</v>
      </c>
      <c r="F10" s="47">
        <f t="shared" si="1"/>
        <v>702672.1</v>
      </c>
      <c r="G10" s="47">
        <f t="shared" si="1"/>
        <v>1118589.8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47">
        <v>1821261.9</v>
      </c>
      <c r="C15" s="47">
        <v>0</v>
      </c>
      <c r="D15" s="47">
        <v>1821261.9</v>
      </c>
      <c r="E15" s="47">
        <v>702672.1</v>
      </c>
      <c r="F15" s="47">
        <v>702672.1</v>
      </c>
      <c r="G15" s="47">
        <v>1118589.8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58417638.670000002</v>
      </c>
      <c r="C19" s="47">
        <f t="shared" ref="C19:G19" si="2">SUM(C20:C26)</f>
        <v>1472996.49</v>
      </c>
      <c r="D19" s="47">
        <f t="shared" si="2"/>
        <v>59890635.159999996</v>
      </c>
      <c r="E19" s="47">
        <f t="shared" si="2"/>
        <v>24090584.030000001</v>
      </c>
      <c r="F19" s="47">
        <f t="shared" si="2"/>
        <v>24090584.030000001</v>
      </c>
      <c r="G19" s="47">
        <f t="shared" si="2"/>
        <v>35800051.130000003</v>
      </c>
    </row>
    <row r="20" spans="1:7" x14ac:dyDescent="0.25">
      <c r="A20" s="77" t="s">
        <v>408</v>
      </c>
      <c r="B20" s="47">
        <v>58417638.670000002</v>
      </c>
      <c r="C20" s="47">
        <v>1472996.49</v>
      </c>
      <c r="D20" s="47">
        <v>59890635.159999996</v>
      </c>
      <c r="E20" s="47">
        <v>24090584.030000001</v>
      </c>
      <c r="F20" s="47">
        <v>24090584.030000001</v>
      </c>
      <c r="G20" s="47">
        <v>35800051.130000003</v>
      </c>
    </row>
    <row r="21" spans="1:7" x14ac:dyDescent="0.25">
      <c r="A21" s="77" t="s">
        <v>409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410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411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412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413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500000</v>
      </c>
      <c r="C43" s="4">
        <f t="shared" ref="C43:G43" si="5">SUM(C44,C53,C61,C71)</f>
        <v>0</v>
      </c>
      <c r="D43" s="4">
        <f t="shared" si="5"/>
        <v>500000</v>
      </c>
      <c r="E43" s="4">
        <f t="shared" si="5"/>
        <v>0</v>
      </c>
      <c r="F43" s="4">
        <f t="shared" si="5"/>
        <v>0</v>
      </c>
      <c r="G43" s="4">
        <f t="shared" si="5"/>
        <v>500000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500000</v>
      </c>
      <c r="C53" s="47">
        <f t="shared" ref="C53:G53" si="7">SUM(C54:C60)</f>
        <v>0</v>
      </c>
      <c r="D53" s="47">
        <f t="shared" si="7"/>
        <v>500000</v>
      </c>
      <c r="E53" s="47">
        <f t="shared" si="7"/>
        <v>0</v>
      </c>
      <c r="F53" s="47">
        <f t="shared" si="7"/>
        <v>0</v>
      </c>
      <c r="G53" s="47">
        <f t="shared" si="7"/>
        <v>500000</v>
      </c>
    </row>
    <row r="54" spans="1:7" x14ac:dyDescent="0.25">
      <c r="A54" s="80" t="s">
        <v>408</v>
      </c>
      <c r="B54" s="47">
        <v>500000</v>
      </c>
      <c r="C54" s="47">
        <v>0</v>
      </c>
      <c r="D54" s="47">
        <v>500000</v>
      </c>
      <c r="E54" s="47">
        <v>0</v>
      </c>
      <c r="F54" s="47">
        <v>0</v>
      </c>
      <c r="G54" s="47">
        <v>500000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60738900.57</v>
      </c>
      <c r="C77" s="4">
        <f t="shared" ref="C77:F77" si="10">C43+C9</f>
        <v>1472996.49</v>
      </c>
      <c r="D77" s="4">
        <f t="shared" si="10"/>
        <v>62211897.059999995</v>
      </c>
      <c r="E77" s="4">
        <f t="shared" si="10"/>
        <v>24793256.130000003</v>
      </c>
      <c r="F77" s="4">
        <f t="shared" si="10"/>
        <v>24793256.130000003</v>
      </c>
      <c r="G77" s="4">
        <f>G43+G9</f>
        <v>37418640.93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76:G77 C72:G75 B43:B44 B71:G71 C9:G18 C20:G26 C28:G36 C43:G52 C54:G60 C62:G70 B53:G5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19 C15 B21:G52 B55:G76 C54 E54:F54 B53:F53 B77:F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90" zoomScaleNormal="90" workbookViewId="0">
      <selection activeCell="B19" sqref="B1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4" t="s">
        <v>431</v>
      </c>
      <c r="B1" s="167"/>
      <c r="C1" s="167"/>
      <c r="D1" s="167"/>
      <c r="E1" s="167"/>
      <c r="F1" s="167"/>
      <c r="G1" s="168"/>
    </row>
    <row r="2" spans="1:7" x14ac:dyDescent="0.25">
      <c r="A2" s="110" t="str">
        <f>'Formato 1'!A2</f>
        <v xml:space="preserve"> Sistema Municipal de Agua Potable y Alcantarillado de Uriangato,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Junio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79" t="s">
        <v>433</v>
      </c>
      <c r="B7" s="182" t="s">
        <v>298</v>
      </c>
      <c r="C7" s="182"/>
      <c r="D7" s="182"/>
      <c r="E7" s="182"/>
      <c r="F7" s="182"/>
      <c r="G7" s="182" t="s">
        <v>299</v>
      </c>
    </row>
    <row r="8" spans="1:7" ht="30" x14ac:dyDescent="0.25">
      <c r="A8" s="180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189"/>
    </row>
    <row r="9" spans="1:7" ht="15.75" customHeight="1" x14ac:dyDescent="0.25">
      <c r="A9" s="26" t="s">
        <v>434</v>
      </c>
      <c r="B9" s="119">
        <f>SUM(B10,B11,B12,B15,B16,B19)</f>
        <v>20204621.809999999</v>
      </c>
      <c r="C9" s="119">
        <f t="shared" ref="C9:G9" si="0">SUM(C10,C11,C12,C15,C16,C19)</f>
        <v>0</v>
      </c>
      <c r="D9" s="119">
        <f t="shared" si="0"/>
        <v>20204621.809999999</v>
      </c>
      <c r="E9" s="119">
        <f t="shared" si="0"/>
        <v>8089041.8799999999</v>
      </c>
      <c r="F9" s="119">
        <f t="shared" si="0"/>
        <v>8089041.8799999999</v>
      </c>
      <c r="G9" s="119">
        <f t="shared" si="0"/>
        <v>12115579.93</v>
      </c>
    </row>
    <row r="10" spans="1:7" x14ac:dyDescent="0.25">
      <c r="A10" s="58" t="s">
        <v>435</v>
      </c>
      <c r="B10" s="75">
        <v>20204621.809999999</v>
      </c>
      <c r="C10" s="75">
        <v>0</v>
      </c>
      <c r="D10" s="75">
        <v>20204621.809999999</v>
      </c>
      <c r="E10" s="75">
        <v>8089041.8799999999</v>
      </c>
      <c r="F10" s="75">
        <v>8089041.8799999999</v>
      </c>
      <c r="G10" s="76">
        <f>D10-E10</f>
        <v>12115579.93</v>
      </c>
    </row>
    <row r="11" spans="1:7" ht="15.75" customHeight="1" x14ac:dyDescent="0.25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437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437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20204621.809999999</v>
      </c>
      <c r="C33" s="119">
        <f t="shared" ref="C33:G33" si="8">C21+C9</f>
        <v>0</v>
      </c>
      <c r="D33" s="119">
        <f t="shared" si="8"/>
        <v>20204621.809999999</v>
      </c>
      <c r="E33" s="119">
        <f t="shared" si="8"/>
        <v>8089041.8799999999</v>
      </c>
      <c r="F33" s="119">
        <f t="shared" si="8"/>
        <v>8089041.8799999999</v>
      </c>
      <c r="G33" s="119">
        <f t="shared" si="8"/>
        <v>12115579.93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C10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Tere</cp:lastModifiedBy>
  <cp:revision/>
  <cp:lastPrinted>2024-03-20T14:35:03Z</cp:lastPrinted>
  <dcterms:created xsi:type="dcterms:W3CDTF">2023-03-16T22:14:51Z</dcterms:created>
  <dcterms:modified xsi:type="dcterms:W3CDTF">2024-07-25T19:35:45Z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