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3\CUENTA PUBLICA 2023\CUARTO TRIMESTRE 2023\"/>
    </mc:Choice>
  </mc:AlternateContent>
  <bookViews>
    <workbookView xWindow="0" yWindow="0" windowWidth="23040" windowHeight="952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35" i="64" l="1"/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s="1"/>
  <c r="D60" i="62" l="1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<sst xmlns="http://schemas.openxmlformats.org/spreadsheetml/2006/main" count="936" uniqueCount="664">
  <si>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</si>
  <si>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</si>
  <si>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</si>
  <si>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</si>
  <si>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</si>
  <si>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</si>
  <si>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</si>
  <si>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</si>
  <si>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</si>
  <si>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</si>
  <si>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</si>
  <si>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</si>
  <si>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</si>
  <si>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</si>
  <si>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</si>
  <si>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</si>
  <si>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</si>
  <si>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</si>
  <si>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</si>
  <si>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</si>
  <si>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</si>
  <si>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</si>
  <si>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</si>
  <si>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</si>
  <si>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</si>
  <si>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</si>
  <si>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</si>
  <si>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</si>
  <si>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</si>
  <si>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</si>
  <si>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</si>
  <si>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</si>
  <si>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</si>
  <si>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</si>
  <si>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</si>
  <si>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</si>
  <si>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</si>
  <si>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</si>
  <si>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</si>
  <si>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</si>
  <si>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</si>
  <si>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</si>
  <si>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</si>
  <si>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</si>
  <si>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</si>
  <si>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</si>
  <si>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</si>
  <si>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</si>
  <si>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</si>
  <si>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</si>
  <si>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</si>
  <si>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</si>
  <si>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</si>
  <si>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</si>
  <si>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</si>
  <si>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</si>
  <si>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</si>
  <si>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</si>
  <si>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</si>
  <si>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</si>
  <si>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</si>
  <si>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</si>
  <si>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</si>
  <si>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</si>
  <si>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</si>
  <si>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</si>
  <si>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</si>
  <si>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</si>
  <si>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</si>
  <si>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</si>
  <si>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</si>
  <si>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</si>
  <si>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</si>
  <si>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</si>
  <si>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</si>
  <si>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</si>
  <si>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</si>
  <si>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</si>
  <si>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</si>
  <si>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</si>
  <si>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</si>
  <si>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</si>
  <si>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</si>
  <si>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</si>
  <si>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</si>
  <si>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</si>
  <si>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</si>
  <si>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</si>
  <si>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</si>
  <si>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</si>
  <si>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</si>
  <si>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</si>
  <si>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</si>
  <si>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</si>
  <si>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</si>
  <si>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</si>
  <si>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</si>
  <si>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</si>
  <si>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</si>
  <si>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</si>
  <si>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</si>
  <si>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</si>
  <si>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</si>
  <si>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</si>
  <si>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</si>
  <si>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</si>
  <si>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</si>
  <si>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</si>
  <si>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</si>
  <si>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</si>
  <si>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</si>
  <si>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</si>
  <si>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</si>
  <si>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</si>
  <si>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</si>
  <si>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</si>
  <si>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</si>
  <si>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</si>
  <si>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</si>
  <si>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</si>
  <si>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</si>
  <si>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</si>
  <si>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</si>
  <si>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</si>
  <si>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</si>
  <si>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</si>
  <si>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</si>
  <si>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</si>
  <si>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</si>
  <si>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</si>
  <si>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</si>
  <si>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</si>
  <si>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</si>
  <si>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</si>
  <si>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</si>
  <si>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</si>
  <si>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</si>
  <si>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</si>
  <si>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</si>
  <si>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</si>
  <si>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</si>
  <si>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</si>
  <si>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</si>
  <si>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</si>
  <si>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</si>
  <si>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</si>
  <si>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</si>
  <si>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</si>
  <si>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</si>
  <si>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</si>
  <si>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</si>
  <si>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</si>
  <si>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</si>
  <si>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</si>
  <si>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</si>
  <si>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</si>
  <si>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</si>
  <si>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</si>
  <si>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</si>
  <si>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</si>
  <si>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</si>
  <si>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</si>
  <si>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</si>
  <si>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</si>
  <si>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</si>
  <si>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</si>
  <si>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</si>
  <si>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</si>
  <si>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</si>
  <si>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</si>
  <si>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</si>
  <si>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</si>
  <si>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</si>
  <si>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</si>
  <si>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</si>
  <si>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</si>
  <si>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</si>
  <si>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</si>
  <si>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</si>
  <si>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</si>
  <si>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</si>
  <si>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</si>
  <si>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</si>
  <si>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</si>
  <si>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</si>
  <si>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</si>
  <si>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</si>
  <si>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</si>
  <si>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</si>
  <si>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</si>
  <si>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</si>
  <si>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</si>
  <si>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</si>
  <si>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</si>
  <si>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</si>
  <si>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</si>
  <si>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</si>
  <si>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</si>
  <si>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</si>
  <si>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</si>
  <si>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</si>
  <si>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</si>
  <si>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</si>
  <si>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</si>
  <si>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</si>
  <si>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</si>
  <si>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</si>
  <si>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</si>
  <si>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</si>
  <si>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</si>
  <si>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</si>
  <si>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</si>
  <si>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</si>
  <si>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</si>
  <si>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</si>
  <si>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</si>
  <si>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</si>
  <si>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</si>
  <si>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</si>
  <si>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</si>
  <si>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</si>
  <si>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</si>
  <si>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</si>
  <si>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</si>
  <si>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</si>
  <si>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</si>
  <si>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</si>
  <si>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</si>
  <si>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</si>
  <si>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</si>
  <si>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</si>
  <si>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</si>
  <si>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</si>
  <si>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</si>
  <si>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</si>
  <si>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</si>
  <si>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</si>
  <si>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</si>
  <si>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</si>
  <si>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</si>
  <si>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</si>
  <si>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</si>
  <si>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</si>
  <si>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</si>
  <si>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</si>
  <si>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</si>
  <si>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</si>
  <si>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</si>
  <si>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</si>
  <si>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</si>
  <si>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</si>
  <si>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</si>
  <si>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</si>
  <si>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</si>
  <si>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</si>
  <si>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</si>
  <si>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</si>
  <si>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</si>
  <si>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</si>
  <si>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</si>
  <si>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</si>
  <si>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</si>
  <si>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</si>
  <si>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</si>
  <si>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</si>
  <si>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</si>
  <si>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</si>
  <si>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</si>
  <si>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</si>
  <si>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</si>
  <si>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</si>
  <si>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</si>
  <si>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</si>
  <si>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</si>
  <si>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</si>
  <si>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</si>
  <si>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</si>
  <si>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</si>
  <si>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</si>
  <si>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</si>
  <si>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</si>
  <si>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</si>
  <si>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</si>
  <si>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</si>
  <si>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</si>
  <si>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</si>
  <si>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</si>
  <si>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</si>
  <si>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</si>
  <si>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</si>
  <si>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</si>
  <si>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</si>
  <si>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</si>
  <si>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</si>
  <si>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</si>
  <si>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</si>
  <si>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</si>
  <si>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</si>
  <si>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</si>
  <si>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</si>
  <si>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</si>
  <si>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</si>
  <si>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</si>
  <si>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</si>
  <si>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</si>
  <si>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</si>
  <si>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</si>
  <si>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</si>
  <si>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</si>
  <si>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</si>
  <si>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</si>
  <si>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</si>
  <si>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</si>
  <si>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</si>
  <si>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</si>
  <si>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</si>
  <si>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</si>
  <si>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</si>
  <si>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</si>
  <si>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</si>
  <si>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</si>
  <si>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</si>
  <si>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</si>
  <si>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</si>
  <si>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</si>
  <si>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</si>
  <si>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</si>
  <si>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</si>
  <si>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</si>
  <si>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</si>
  <si>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</si>
  <si>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</si>
  <si>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</si>
  <si>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</si>
  <si>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</si>
  <si>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</si>
  <si>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</si>
  <si>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</si>
  <si>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</si>
  <si>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</si>
  <si>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</si>
  <si>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</si>
  <si>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</si>
  <si>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</si>
  <si>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</si>
  <si>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</si>
  <si>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</si>
  <si>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</si>
  <si>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</si>
  <si>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</si>
  <si>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</si>
  <si>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</si>
  <si>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</si>
  <si>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</si>
  <si>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</si>
  <si>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</si>
  <si>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</si>
  <si>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</si>
  <si>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</si>
  <si>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</si>
  <si>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</si>
  <si>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</si>
  <si>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</si>
  <si>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</si>
  <si>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</si>
  <si>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</si>
  <si>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</si>
  <si>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</si>
  <si>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</si>
  <si>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</si>
  <si>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</si>
  <si>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</si>
  <si>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</si>
  <si>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</si>
  <si>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</si>
  <si>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</si>
  <si>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</si>
  <si>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</si>
  <si>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</si>
  <si>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</si>
  <si>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</si>
  <si>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</si>
  <si>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</si>
  <si>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</si>
  <si>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</si>
  <si>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</si>
  <si>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</si>
  <si>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</si>
  <si>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</si>
  <si>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</si>
  <si>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</si>
  <si>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</si>
  <si>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</si>
  <si>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</si>
  <si>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</si>
  <si>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</si>
  <si>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</si>
  <si>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</si>
  <si>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</si>
  <si>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</si>
  <si>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</si>
  <si>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</si>
  <si>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</si>
  <si>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</si>
  <si>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</si>
  <si>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</si>
  <si>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</si>
  <si>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</si>
  <si>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</si>
  <si>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</si>
  <si>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</si>
  <si>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</si>
  <si>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</si>
  <si>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</si>
  <si>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</si>
  <si>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</si>
  <si>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</si>
  <si>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</si>
  <si>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</si>
  <si>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</si>
  <si>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</si>
  <si>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</si>
  <si>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</si>
  <si>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</si>
  <si>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</si>
  <si>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</si>
  <si>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</si>
  <si>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</si>
  <si>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</si>
  <si>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</si>
  <si>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</si>
  <si>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</si>
  <si>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</si>
  <si>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</si>
  <si>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</si>
  <si>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</si>
  <si>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</si>
  <si>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</si>
  <si>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</si>
  <si>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</si>
  <si>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</si>
  <si>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</si>
  <si>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</si>
  <si>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</si>
  <si>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</si>
  <si>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</si>
  <si>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</si>
  <si>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</si>
  <si>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</si>
  <si>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</si>
  <si>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</si>
  <si>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</si>
  <si>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</si>
  <si>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</si>
  <si>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</si>
  <si>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</si>
  <si>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</si>
  <si>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</si>
  <si>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</si>
  <si>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</si>
  <si>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</si>
  <si>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</si>
  <si>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</si>
  <si>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</si>
  <si>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</si>
  <si>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</si>
  <si>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</si>
  <si>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</si>
  <si>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</si>
  <si>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</si>
  <si>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</si>
  <si>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</si>
  <si>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</si>
  <si>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</si>
  <si>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</si>
  <si>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</si>
  <si>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</si>
  <si>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</si>
  <si>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</si>
  <si>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</si>
  <si>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</si>
  <si>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</si>
  <si>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</si>
  <si>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</si>
  <si>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</si>
  <si>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</si>
  <si>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</si>
  <si>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</si>
  <si>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</si>
  <si>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</si>
  <si>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</si>
  <si>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</si>
  <si>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</si>
  <si>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</si>
  <si>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</si>
  <si>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</si>
  <si>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</si>
  <si>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</si>
  <si>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</si>
  <si>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</si>
  <si>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</si>
  <si>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</si>
  <si>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</si>
  <si>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</si>
  <si>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</si>
  <si>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</si>
  <si>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</si>
  <si>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</si>
  <si>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</si>
  <si>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</si>
  <si>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</si>
  <si>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</si>
  <si>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</si>
  <si>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</si>
  <si>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</si>
  <si>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</si>
  <si>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</si>
  <si>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</si>
  <si>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</si>
  <si>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</si>
  <si>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</si>
  <si>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</si>
  <si>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</si>
  <si>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</si>
  <si>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</si>
  <si>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</si>
  <si>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</si>
  <si>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</si>
  <si>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</si>
  <si>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</si>
  <si>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</si>
  <si>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</si>
  <si>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</si>
  <si>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</si>
  <si>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</si>
  <si>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</si>
  <si>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</si>
  <si>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</si>
  <si>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</si>
  <si>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</si>
  <si>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</si>
  <si>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</si>
  <si>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</si>
  <si>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</si>
  <si>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</si>
  <si>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</si>
  <si>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</si>
  <si>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</si>
  <si>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</si>
  <si>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</si>
  <si>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</si>
  <si>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</si>
  <si>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</si>
  <si>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</si>
  <si>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</si>
  <si>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</si>
  <si>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</si>
  <si>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</si>
  <si>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</si>
  <si>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</si>
  <si>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</si>
  <si>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</si>
  <si>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</si>
  <si>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</si>
  <si>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</si>
  <si>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</si>
  <si>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</si>
  <si>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</si>
  <si>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</si>
  <si>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</si>
  <si>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</si>
  <si>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</si>
  <si>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</si>
  <si>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</si>
  <si>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</si>
  <si>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</si>
  <si>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</si>
  <si>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</si>
  <si>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</si>
  <si>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</si>
  <si>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</si>
  <si>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</si>
  <si>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</si>
  <si>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</si>
  <si>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</si>
  <si>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</si>
  <si>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</si>
  <si>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</si>
  <si>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</si>
  <si>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</si>
  <si>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</si>
  <si>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</si>
  <si>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</si>
  <si>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</si>
  <si>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</si>
  <si>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</si>
  <si>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</si>
  <si>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</si>
  <si>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</si>
  <si>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</si>
  <si>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</si>
  <si>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</si>
  <si>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</si>
  <si>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</si>
  <si>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</si>
  <si>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</si>
  <si>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</si>
  <si>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</si>
  <si>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</si>
  <si>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</si>
  <si>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</si>
  <si>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</si>
  <si>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</si>
  <si>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</si>
  <si>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</si>
  <si>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</si>
  <si>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</si>
  <si>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</si>
  <si>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</si>
  <si>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</si>
  <si>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</si>
  <si>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</si>
  <si>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</si>
  <si>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</si>
  <si>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</si>
  <si>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</si>
  <si>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</si>
  <si>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</si>
  <si>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</si>
  <si>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</si>
  <si>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</si>
  <si>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</si>
  <si>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</si>
  <si>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</si>
  <si>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</si>
  <si>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</si>
  <si>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</si>
  <si>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</si>
  <si>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</si>
  <si>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</si>
  <si>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</si>
  <si>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</si>
  <si>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</si>
  <si>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</si>
  <si>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</si>
  <si>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</si>
  <si>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</si>
  <si>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</si>
  <si>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</si>
  <si>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</si>
  <si>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</si>
  <si>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</si>
  <si>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</si>
  <si>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</si>
  <si>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</si>
  <si>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</si>
  <si>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</si>
  <si>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</si>
  <si>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</si>
  <si>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</si>
  <si>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</si>
  <si>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</si>
  <si>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Municipal de Agua Potable y Alcantarillado de Uriangato, Gto.</t>
  </si>
  <si>
    <t>Correspondiente 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</si>
</sst>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3" fontId="8" fillId="0" borderId="0" xfId="10" applyNumberFormat="1" applyFont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E27" sqref="E27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95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95" customHeight="1" x14ac:dyDescent="0.2">
      <c r="A3" s="168" t="s">
        <v>663</v>
      </c>
      <c r="B3" s="168"/>
      <c r="C3" s="17"/>
      <c r="D3" s="14" t="s">
        <v>604</v>
      </c>
      <c r="E3" s="15">
        <v>4</v>
      </c>
    </row>
    <row r="4" spans="1:5" s="93" customFormat="1" ht="18.95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2" thickBot="1" x14ac:dyDescent="0.25">
      <c r="A41" s="11"/>
      <c r="B41" s="12"/>
    </row>
    <row r="44" spans="1:2" x14ac:dyDescent="0.2">
      <c r="B44" s="93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activeCell="D25" sqref="D25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662</v>
      </c>
      <c r="B1" s="173"/>
      <c r="C1" s="174"/>
    </row>
    <row r="2" spans="1:3" s="37" customFormat="1" ht="18" customHeight="1" x14ac:dyDescent="0.25">
      <c r="A2" s="175" t="s">
        <v>613</v>
      </c>
      <c r="B2" s="176"/>
      <c r="C2" s="177"/>
    </row>
    <row r="3" spans="1:3" s="37" customFormat="1" ht="18" customHeight="1" x14ac:dyDescent="0.25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57898953.109999999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57898953.109999999</v>
      </c>
    </row>
    <row r="22" spans="1:3" x14ac:dyDescent="0.2">
      <c r="B22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workbookViewId="0">
      <selection activeCell="D37" sqref="D37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662</v>
      </c>
      <c r="B1" s="183"/>
      <c r="C1" s="184"/>
    </row>
    <row r="2" spans="1:3" s="41" customFormat="1" ht="18.95" customHeight="1" x14ac:dyDescent="0.25">
      <c r="A2" s="185" t="s">
        <v>615</v>
      </c>
      <c r="B2" s="186"/>
      <c r="C2" s="187"/>
    </row>
    <row r="3" spans="1:3" s="41" customFormat="1" ht="18.95" customHeight="1" x14ac:dyDescent="0.25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57163620.270000003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8216834.5700000012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881453.81</v>
      </c>
    </row>
    <row r="10" spans="1:3" x14ac:dyDescent="0.2">
      <c r="A10" s="90">
        <v>2.2999999999999998</v>
      </c>
      <c r="B10" s="77" t="s">
        <v>237</v>
      </c>
      <c r="C10" s="150">
        <v>1400173.8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99974.14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3888810.37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1288657.45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657765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3734971.73</v>
      </c>
    </row>
    <row r="31" spans="1:3" x14ac:dyDescent="0.2">
      <c r="A31" s="90" t="s">
        <v>556</v>
      </c>
      <c r="B31" s="77" t="s">
        <v>439</v>
      </c>
      <c r="C31" s="150">
        <v>1669924.77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5" x14ac:dyDescent="0.2">
      <c r="A33" s="90" t="s">
        <v>558</v>
      </c>
      <c r="B33" s="77" t="s">
        <v>449</v>
      </c>
      <c r="C33" s="150">
        <v>104155.51</v>
      </c>
    </row>
    <row r="34" spans="1:5" x14ac:dyDescent="0.2">
      <c r="A34" s="90" t="s">
        <v>559</v>
      </c>
      <c r="B34" s="77" t="s">
        <v>455</v>
      </c>
      <c r="C34" s="150">
        <v>0</v>
      </c>
    </row>
    <row r="35" spans="1:5" x14ac:dyDescent="0.2">
      <c r="A35" s="90" t="s">
        <v>560</v>
      </c>
      <c r="B35" s="85" t="s">
        <v>561</v>
      </c>
      <c r="C35" s="152">
        <f>1288657.45+657765+14469</f>
        <v>1960891.45</v>
      </c>
    </row>
    <row r="36" spans="1:5" x14ac:dyDescent="0.2">
      <c r="A36" s="78"/>
      <c r="B36" s="81"/>
      <c r="C36" s="82"/>
    </row>
    <row r="37" spans="1:5" x14ac:dyDescent="0.2">
      <c r="A37" s="83" t="s">
        <v>661</v>
      </c>
      <c r="B37" s="58"/>
      <c r="C37" s="145">
        <f>C5-C7+C30</f>
        <v>52681757.43</v>
      </c>
      <c r="E37" s="194"/>
    </row>
    <row r="39" spans="1:5" x14ac:dyDescent="0.2">
      <c r="B39" s="39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95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95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4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57548977.93</v>
      </c>
      <c r="E36" s="34">
        <v>-57548977.93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72724036.140000001</v>
      </c>
      <c r="E37" s="34">
        <v>-72724036.140000001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8914655.6799999997</v>
      </c>
      <c r="E38" s="34">
        <v>-8914655.6799999997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-352762.14</v>
      </c>
      <c r="E39" s="34">
        <v>352762.14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21604111.859999999</v>
      </c>
      <c r="E40" s="34">
        <v>-21604111.859999999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57548977.93</v>
      </c>
      <c r="E41" s="34">
        <v>-57548977.93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79438559.260000005</v>
      </c>
      <c r="E42" s="34">
        <v>-79438559.260000005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14568802.16</v>
      </c>
      <c r="E43" s="34">
        <v>-14568802.16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57166622.950000003</v>
      </c>
      <c r="E44" s="34">
        <v>-57166622.950000003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93628967.780000001</v>
      </c>
      <c r="E45" s="34">
        <v>-93628967.780000001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22629508.859999999</v>
      </c>
      <c r="E46" s="34">
        <v>-22629508.859999999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22267727.109999999</v>
      </c>
      <c r="E47" s="34">
        <v>-22267727.109999999</v>
      </c>
      <c r="F47" s="34">
        <f t="shared" si="0"/>
        <v>0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139" zoomScale="106" zoomScaleNormal="106" workbookViewId="0">
      <selection activeCell="C41" sqref="C4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95" customHeight="1" x14ac:dyDescent="0.25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95" customHeight="1" x14ac:dyDescent="0.25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11731972.41</v>
      </c>
      <c r="D15" s="24">
        <v>11207480.26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84993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26914.39</v>
      </c>
      <c r="D20" s="24">
        <v>26914.39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40000</v>
      </c>
      <c r="D21" s="24">
        <v>40000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3875283.08</v>
      </c>
      <c r="D23" s="24">
        <v>3875283.08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881453.81</v>
      </c>
    </row>
    <row r="42" spans="1:8" x14ac:dyDescent="0.2">
      <c r="A42" s="22">
        <v>1151</v>
      </c>
      <c r="B42" s="20" t="s">
        <v>223</v>
      </c>
      <c r="C42" s="24">
        <v>881453.81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21393894.300000001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1607200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1476663.27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16218256.49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696442.04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1395332.5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28312112.739999998</v>
      </c>
      <c r="D62" s="24">
        <f t="shared" ref="D62:E62" si="0">SUM(D63:D70)</f>
        <v>1601463.25</v>
      </c>
      <c r="E62" s="24">
        <f t="shared" si="0"/>
        <v>14191966.710000001</v>
      </c>
    </row>
    <row r="63" spans="1:9" x14ac:dyDescent="0.2">
      <c r="A63" s="22">
        <v>1241</v>
      </c>
      <c r="B63" s="20" t="s">
        <v>237</v>
      </c>
      <c r="C63" s="24">
        <v>3941733.15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58554.73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7912652.5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19950</v>
      </c>
      <c r="D67" s="24">
        <v>1601463.25</v>
      </c>
      <c r="E67" s="24">
        <v>14191966.710000001</v>
      </c>
    </row>
    <row r="68" spans="1:9" x14ac:dyDescent="0.2">
      <c r="A68" s="22">
        <v>1246</v>
      </c>
      <c r="B68" s="20" t="s">
        <v>242</v>
      </c>
      <c r="C68" s="24">
        <v>16379222.359999999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664771</v>
      </c>
      <c r="D74" s="24">
        <f>SUM(D75:D79)</f>
        <v>5728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550001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114770</v>
      </c>
      <c r="D78" s="24">
        <v>5728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1627765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1627765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47935.87</v>
      </c>
    </row>
    <row r="97" spans="1:8" x14ac:dyDescent="0.2">
      <c r="A97" s="22">
        <v>1191</v>
      </c>
      <c r="B97" s="20" t="s">
        <v>579</v>
      </c>
      <c r="C97" s="24">
        <v>47935.87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3169730.3600000003</v>
      </c>
      <c r="D110" s="24">
        <f>SUM(D111:D119)</f>
        <v>3169730.3600000003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-3617.62</v>
      </c>
      <c r="D112" s="24">
        <f t="shared" ref="D112:D119" si="1">C112</f>
        <v>-3617.62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28245.51</v>
      </c>
      <c r="D117" s="24">
        <f t="shared" si="1"/>
        <v>28245.51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3145102.47</v>
      </c>
      <c r="D119" s="24">
        <f t="shared" si="1"/>
        <v>3145102.47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60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188" zoomScaleNormal="100" workbookViewId="0">
      <selection activeCell="B218" sqref="B218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95" customHeight="1" x14ac:dyDescent="0.25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95" customHeight="1" x14ac:dyDescent="0.25">
      <c r="A3" s="167" t="s">
        <v>663</v>
      </c>
      <c r="B3" s="167"/>
      <c r="C3" s="167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57538552.030000001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834.54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834.54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57537717.490000002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57537717.490000002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0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0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0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360401.08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360401.08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360401.08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52681757.600000009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46957645.520000003</v>
      </c>
      <c r="D99" s="57">
        <f>C99/$C$98</f>
        <v>0.89134546110891322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16005597</v>
      </c>
      <c r="D100" s="57">
        <f t="shared" ref="D100:D163" si="0">C100/$C$98</f>
        <v>0.30381668587306199</v>
      </c>
      <c r="E100" s="56"/>
    </row>
    <row r="101" spans="1:5" x14ac:dyDescent="0.2">
      <c r="A101" s="54">
        <v>5111</v>
      </c>
      <c r="B101" s="51" t="s">
        <v>361</v>
      </c>
      <c r="C101" s="55">
        <v>10711020.810000001</v>
      </c>
      <c r="D101" s="57">
        <f t="shared" si="0"/>
        <v>0.20331555547797439</v>
      </c>
      <c r="E101" s="56"/>
    </row>
    <row r="102" spans="1:5" x14ac:dyDescent="0.2">
      <c r="A102" s="54">
        <v>5112</v>
      </c>
      <c r="B102" s="51" t="s">
        <v>362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363</v>
      </c>
      <c r="C103" s="55">
        <v>1745544.06</v>
      </c>
      <c r="D103" s="57">
        <f t="shared" si="0"/>
        <v>3.3133747610577059E-2</v>
      </c>
      <c r="E103" s="56"/>
    </row>
    <row r="104" spans="1:5" x14ac:dyDescent="0.2">
      <c r="A104" s="54">
        <v>5114</v>
      </c>
      <c r="B104" s="51" t="s">
        <v>364</v>
      </c>
      <c r="C104" s="55">
        <v>2584830.0299999998</v>
      </c>
      <c r="D104" s="57">
        <f t="shared" si="0"/>
        <v>4.906499228112312E-2</v>
      </c>
      <c r="E104" s="56"/>
    </row>
    <row r="105" spans="1:5" x14ac:dyDescent="0.2">
      <c r="A105" s="54">
        <v>5115</v>
      </c>
      <c r="B105" s="51" t="s">
        <v>365</v>
      </c>
      <c r="C105" s="55">
        <v>964202.1</v>
      </c>
      <c r="D105" s="57">
        <f t="shared" si="0"/>
        <v>1.8302390503387455E-2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6594609.7400000012</v>
      </c>
      <c r="D107" s="57">
        <f t="shared" si="0"/>
        <v>0.12517824082619444</v>
      </c>
      <c r="E107" s="56"/>
    </row>
    <row r="108" spans="1:5" x14ac:dyDescent="0.2">
      <c r="A108" s="54">
        <v>5121</v>
      </c>
      <c r="B108" s="51" t="s">
        <v>368</v>
      </c>
      <c r="C108" s="55">
        <v>397251.08</v>
      </c>
      <c r="D108" s="57">
        <f t="shared" si="0"/>
        <v>7.5405813719472406E-3</v>
      </c>
      <c r="E108" s="56"/>
    </row>
    <row r="109" spans="1:5" x14ac:dyDescent="0.2">
      <c r="A109" s="54">
        <v>5122</v>
      </c>
      <c r="B109" s="51" t="s">
        <v>369</v>
      </c>
      <c r="C109" s="55">
        <v>14368.6</v>
      </c>
      <c r="D109" s="57">
        <f t="shared" si="0"/>
        <v>2.7274336800031131E-4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3591040.83</v>
      </c>
      <c r="D111" s="57">
        <f t="shared" si="0"/>
        <v>6.8164787842993291E-2</v>
      </c>
      <c r="E111" s="56"/>
    </row>
    <row r="112" spans="1:5" x14ac:dyDescent="0.2">
      <c r="A112" s="54">
        <v>5125</v>
      </c>
      <c r="B112" s="51" t="s">
        <v>372</v>
      </c>
      <c r="C112" s="55">
        <v>656795.81999999995</v>
      </c>
      <c r="D112" s="57">
        <f t="shared" si="0"/>
        <v>1.2467234388550465E-2</v>
      </c>
      <c r="E112" s="56"/>
    </row>
    <row r="113" spans="1:5" x14ac:dyDescent="0.2">
      <c r="A113" s="54">
        <v>5126</v>
      </c>
      <c r="B113" s="51" t="s">
        <v>373</v>
      </c>
      <c r="C113" s="55">
        <v>1069632.73</v>
      </c>
      <c r="D113" s="57">
        <f t="shared" si="0"/>
        <v>2.0303664469994823E-2</v>
      </c>
      <c r="E113" s="56"/>
    </row>
    <row r="114" spans="1:5" x14ac:dyDescent="0.2">
      <c r="A114" s="54">
        <v>5127</v>
      </c>
      <c r="B114" s="51" t="s">
        <v>374</v>
      </c>
      <c r="C114" s="55">
        <v>211550.19</v>
      </c>
      <c r="D114" s="57">
        <f t="shared" si="0"/>
        <v>4.0156251354833304E-3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653970.49</v>
      </c>
      <c r="D116" s="57">
        <f t="shared" si="0"/>
        <v>1.241360424922497E-2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24357438.780000001</v>
      </c>
      <c r="D117" s="57">
        <f t="shared" si="0"/>
        <v>0.46235053440965679</v>
      </c>
      <c r="E117" s="56"/>
    </row>
    <row r="118" spans="1:5" x14ac:dyDescent="0.2">
      <c r="A118" s="54">
        <v>5131</v>
      </c>
      <c r="B118" s="51" t="s">
        <v>378</v>
      </c>
      <c r="C118" s="55">
        <v>16276054.050000001</v>
      </c>
      <c r="D118" s="57">
        <f t="shared" si="0"/>
        <v>0.3089504752969745</v>
      </c>
      <c r="E118" s="56"/>
    </row>
    <row r="119" spans="1:5" x14ac:dyDescent="0.2">
      <c r="A119" s="54">
        <v>5132</v>
      </c>
      <c r="B119" s="51" t="s">
        <v>379</v>
      </c>
      <c r="C119" s="55">
        <v>172341.5</v>
      </c>
      <c r="D119" s="57">
        <f t="shared" si="0"/>
        <v>3.2713695945482267E-3</v>
      </c>
      <c r="E119" s="56"/>
    </row>
    <row r="120" spans="1:5" x14ac:dyDescent="0.2">
      <c r="A120" s="54">
        <v>5133</v>
      </c>
      <c r="B120" s="51" t="s">
        <v>380</v>
      </c>
      <c r="C120" s="55">
        <v>403318.31</v>
      </c>
      <c r="D120" s="57">
        <f t="shared" si="0"/>
        <v>7.6557489418310511E-3</v>
      </c>
      <c r="E120" s="56"/>
    </row>
    <row r="121" spans="1:5" x14ac:dyDescent="0.2">
      <c r="A121" s="54">
        <v>5134</v>
      </c>
      <c r="B121" s="51" t="s">
        <v>381</v>
      </c>
      <c r="C121" s="55">
        <v>173951.17</v>
      </c>
      <c r="D121" s="57">
        <f t="shared" si="0"/>
        <v>3.3019241939642495E-3</v>
      </c>
      <c r="E121" s="56"/>
    </row>
    <row r="122" spans="1:5" x14ac:dyDescent="0.2">
      <c r="A122" s="54">
        <v>5135</v>
      </c>
      <c r="B122" s="51" t="s">
        <v>382</v>
      </c>
      <c r="C122" s="55">
        <v>5476204.2599999998</v>
      </c>
      <c r="D122" s="57">
        <f t="shared" si="0"/>
        <v>0.10394877675835172</v>
      </c>
      <c r="E122" s="56"/>
    </row>
    <row r="123" spans="1:5" x14ac:dyDescent="0.2">
      <c r="A123" s="54">
        <v>5136</v>
      </c>
      <c r="B123" s="51" t="s">
        <v>383</v>
      </c>
      <c r="C123" s="55">
        <v>12750</v>
      </c>
      <c r="D123" s="57">
        <f t="shared" si="0"/>
        <v>2.4201926019264014E-4</v>
      </c>
      <c r="E123" s="56"/>
    </row>
    <row r="124" spans="1:5" x14ac:dyDescent="0.2">
      <c r="A124" s="54">
        <v>5137</v>
      </c>
      <c r="B124" s="51" t="s">
        <v>384</v>
      </c>
      <c r="C124" s="55">
        <v>20321.189999999999</v>
      </c>
      <c r="D124" s="57">
        <f t="shared" si="0"/>
        <v>3.8573485255169232E-4</v>
      </c>
      <c r="E124" s="56"/>
    </row>
    <row r="125" spans="1:5" x14ac:dyDescent="0.2">
      <c r="A125" s="54">
        <v>5138</v>
      </c>
      <c r="B125" s="51" t="s">
        <v>385</v>
      </c>
      <c r="C125" s="55">
        <v>54067.97</v>
      </c>
      <c r="D125" s="57">
        <f t="shared" si="0"/>
        <v>1.026312948981793E-3</v>
      </c>
      <c r="E125" s="56"/>
    </row>
    <row r="126" spans="1:5" x14ac:dyDescent="0.2">
      <c r="A126" s="54">
        <v>5139</v>
      </c>
      <c r="B126" s="51" t="s">
        <v>386</v>
      </c>
      <c r="C126" s="55">
        <v>1768430.33</v>
      </c>
      <c r="D126" s="57">
        <f t="shared" si="0"/>
        <v>3.3568172562260905E-2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396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2661374.35</v>
      </c>
      <c r="D160" s="57">
        <f t="shared" si="0"/>
        <v>5.05179491202093E-2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2661374.35</v>
      </c>
      <c r="D167" s="57">
        <f t="shared" si="1"/>
        <v>5.05179491202093E-2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2661374.35</v>
      </c>
      <c r="D169" s="57">
        <f t="shared" si="1"/>
        <v>5.05179491202093E-2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1774080.28</v>
      </c>
      <c r="D185" s="57">
        <f t="shared" si="1"/>
        <v>3.3675419363760936E-2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1669924.77</v>
      </c>
      <c r="D186" s="57">
        <f t="shared" si="1"/>
        <v>3.1698349601001159E-2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62733.52</v>
      </c>
      <c r="D189" s="57">
        <f t="shared" si="1"/>
        <v>1.1908015764455055E-3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1601463.25</v>
      </c>
      <c r="D191" s="57">
        <f t="shared" si="1"/>
        <v>3.0398819685545187E-2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5728</v>
      </c>
      <c r="D193" s="57">
        <f t="shared" si="1"/>
        <v>1.087283390104661E-4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104155.51</v>
      </c>
      <c r="D198" s="57">
        <f t="shared" si="1"/>
        <v>1.9770697627597752E-3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104155.51</v>
      </c>
      <c r="D203" s="57">
        <f t="shared" si="1"/>
        <v>1.9770697627597752E-3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1288657.45</v>
      </c>
      <c r="D214" s="57">
        <f t="shared" si="1"/>
        <v>2.4461170407116404E-2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1288657.45</v>
      </c>
      <c r="D215" s="57">
        <f t="shared" si="1"/>
        <v>2.4461170407116404E-2</v>
      </c>
      <c r="E215" s="56"/>
    </row>
    <row r="216" spans="1:5" x14ac:dyDescent="0.2">
      <c r="A216" s="54">
        <v>5611</v>
      </c>
      <c r="B216" s="51" t="s">
        <v>464</v>
      </c>
      <c r="C216" s="55">
        <v>1288657.45</v>
      </c>
      <c r="D216" s="57">
        <f t="shared" si="1"/>
        <v>2.4461170407116404E-2</v>
      </c>
      <c r="E216" s="56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95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95" customHeight="1" x14ac:dyDescent="0.2">
      <c r="A3" s="171" t="s">
        <v>663</v>
      </c>
      <c r="B3" s="171"/>
      <c r="C3" s="171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6486187.7999999998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5217195.51</v>
      </c>
    </row>
    <row r="15" spans="1:5" x14ac:dyDescent="0.2">
      <c r="A15" s="33">
        <v>3220</v>
      </c>
      <c r="B15" s="29" t="s">
        <v>469</v>
      </c>
      <c r="C15" s="34">
        <v>40590619.520000003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5"/>
  <sheetViews>
    <sheetView topLeftCell="A82" workbookViewId="0">
      <selection activeCell="B125" sqref="B125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95" customHeight="1" x14ac:dyDescent="0.25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95" customHeight="1" x14ac:dyDescent="0.25">
      <c r="A3" s="171" t="s">
        <v>663</v>
      </c>
      <c r="B3" s="171"/>
      <c r="C3" s="171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1866515.91</v>
      </c>
      <c r="D9" s="34">
        <v>2573159.36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1866515.91</v>
      </c>
      <c r="D15" s="135">
        <f>SUM(D8:D14)</f>
        <v>2573159.36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1288657.45</v>
      </c>
      <c r="D20" s="135">
        <f>SUM(D21:D27)</f>
        <v>1288657.45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1288657.45</v>
      </c>
      <c r="D25" s="132">
        <v>1288657.45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5388958.3100000005</v>
      </c>
      <c r="D28" s="135">
        <f>SUM(D29:D36)</f>
        <v>5388958.3100000005</v>
      </c>
      <c r="E28" s="130"/>
    </row>
    <row r="29" spans="1:5" x14ac:dyDescent="0.2">
      <c r="A29" s="33">
        <v>1241</v>
      </c>
      <c r="B29" s="29" t="s">
        <v>237</v>
      </c>
      <c r="C29" s="34">
        <v>1400173.8</v>
      </c>
      <c r="D29" s="132">
        <v>1400173.8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99974.14</v>
      </c>
      <c r="D32" s="132">
        <v>99974.14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3888810.37</v>
      </c>
      <c r="D34" s="132">
        <v>3888810.37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6677615.7600000007</v>
      </c>
      <c r="D43" s="135">
        <f>D20+D28+D37</f>
        <v>6677615.7600000007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5217195.51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3393153.17</v>
      </c>
      <c r="D48" s="135">
        <f>D51+D63+D91+D94+D49</f>
        <v>2137556.3899999997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1774080.28</v>
      </c>
      <c r="D63" s="135">
        <f>D64+D73+D76+D82</f>
        <v>2137556.3899999997</v>
      </c>
    </row>
    <row r="64" spans="1:4" x14ac:dyDescent="0.2">
      <c r="A64" s="33">
        <v>5510</v>
      </c>
      <c r="B64" s="29" t="s">
        <v>439</v>
      </c>
      <c r="C64" s="34">
        <f>SUM(C65:C72)</f>
        <v>1669924.77</v>
      </c>
      <c r="D64" s="34">
        <f>SUM(D65:D72)</f>
        <v>1514397.9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62733.52</v>
      </c>
      <c r="D67" s="34">
        <v>62733.51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1601463.25</v>
      </c>
      <c r="D69" s="34">
        <v>1445936.39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5728</v>
      </c>
      <c r="D71" s="34">
        <v>5728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104155.51</v>
      </c>
      <c r="D76" s="34">
        <f>SUM(D77:D81)</f>
        <v>623158.49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104155.51</v>
      </c>
      <c r="D81" s="34">
        <v>623158.49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1288657.45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1288657.45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1288657.45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330415.44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330415.44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431804.73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360401.08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360401.08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71403.649999999994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71403.649999999994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8178543.9499999993</v>
      </c>
      <c r="D122" s="135">
        <f>D47+D48+D100-D106-D109</f>
        <v>2137556.3899999997</v>
      </c>
    </row>
    <row r="125" spans="1:4" x14ac:dyDescent="0.2">
      <c r="B125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Tere</cp:lastModifiedBy>
  <cp:lastPrinted>2019-02-13T21:19:08Z</cp:lastPrinted>
  <dcterms:created xsi:type="dcterms:W3CDTF">2012-12-11T20:36:24Z</dcterms:created>
  <dcterms:modified xsi:type="dcterms:W3CDTF">2024-01-30T22:01:14Z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