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<sst xmlns="http://schemas.openxmlformats.org/spreadsheetml/2006/main" count="859" uniqueCount="604">
  <si>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</si>
  <si>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</si>
  <si>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</si>
  <si>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</si>
  <si>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</si>
  <si>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</si>
  <si>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</si>
  <si>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</si>
  <si>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</si>
  <si>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</si>
  <si>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</si>
  <si>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</si>
  <si>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</si>
  <si>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</si>
  <si>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</si>
  <si>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</si>
  <si>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</si>
  <si>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</si>
  <si>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</si>
  <si>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</si>
  <si>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</si>
  <si>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</si>
  <si>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</si>
  <si>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</si>
  <si>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</si>
  <si>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</si>
  <si>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</si>
  <si>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</si>
  <si>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</si>
  <si>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</si>
  <si>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</si>
  <si>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</si>
  <si>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</si>
  <si>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</si>
  <si>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</si>
  <si>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</si>
  <si>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</si>
  <si>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</si>
  <si>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</si>
  <si>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</si>
  <si>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</si>
  <si>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</si>
  <si>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</si>
  <si>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</si>
  <si>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</si>
  <si>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</si>
  <si>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</si>
  <si>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</si>
  <si>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</si>
  <si>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</si>
  <si>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</si>
  <si>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</si>
  <si>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</si>
  <si>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</si>
  <si>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</si>
  <si>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</si>
  <si>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</si>
  <si>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</si>
  <si>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</si>
  <si>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</si>
  <si>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</si>
  <si>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</si>
  <si>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</si>
  <si>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</si>
  <si>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</si>
  <si>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</si>
  <si>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</si>
  <si>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</si>
  <si>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</si>
  <si>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</si>
  <si>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</si>
  <si>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</si>
  <si>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</si>
  <si>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</si>
  <si>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</si>
  <si>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</si>
  <si>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</si>
  <si>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</si>
  <si>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</si>
  <si>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</si>
  <si>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</si>
  <si>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</si>
  <si>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</si>
  <si>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</si>
  <si>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</si>
  <si>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</si>
  <si>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</si>
  <si>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</si>
  <si>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</si>
  <si>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</si>
  <si>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</si>
  <si>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</si>
  <si>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</si>
  <si>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</si>
  <si>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</si>
  <si>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</si>
  <si>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</si>
  <si>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</si>
  <si>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</si>
  <si>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</si>
  <si>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</si>
  <si>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</si>
  <si>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</si>
  <si>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</si>
  <si>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</si>
  <si>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</si>
  <si>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</si>
  <si>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</si>
  <si>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</si>
  <si>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</si>
  <si>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</si>
  <si>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</si>
  <si>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</si>
  <si>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</si>
  <si>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</si>
  <si>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Nombre del Ente Público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</si>
  <si>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</si>
  <si>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</si>
  <si>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</si>
  <si>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</si>
  <si>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</si>
  <si>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</si>
  <si>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</si>
  <si>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</si>
  <si>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</si>
  <si>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</si>
  <si>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</si>
  <si>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</si>
  <si>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</si>
  <si>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</si>
  <si>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</si>
  <si>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</si>
  <si>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</si>
  <si>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</si>
  <si>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</si>
  <si>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</si>
  <si>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</si>
  <si>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</si>
  <si>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</si>
  <si>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</si>
  <si>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</si>
  <si>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</si>
  <si>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</si>
  <si>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</si>
  <si>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</si>
  <si>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</si>
  <si>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</si>
  <si>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</si>
  <si>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</si>
  <si>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</si>
  <si>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</si>
  <si>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</si>
  <si>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</si>
  <si>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</si>
  <si>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</si>
  <si>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</si>
  <si>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</si>
  <si>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</si>
  <si>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</si>
  <si>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</si>
  <si>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</si>
  <si>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</si>
  <si>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</si>
  <si>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</si>
  <si>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</si>
  <si>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</si>
  <si>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</si>
  <si>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</si>
  <si>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</si>
  <si>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</si>
  <si>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</si>
  <si>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</si>
  <si>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</si>
  <si>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</si>
  <si>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</si>
  <si>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</si>
  <si>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</si>
  <si>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</si>
  <si>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</si>
  <si>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</si>
  <si>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</si>
  <si>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</si>
  <si>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</si>
  <si>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</si>
  <si>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</si>
  <si>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</si>
  <si>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</si>
  <si>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</si>
  <si>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</si>
  <si>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</si>
  <si>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</si>
  <si>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</si>
  <si>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</si>
  <si>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</si>
  <si>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</si>
  <si>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</si>
  <si>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</si>
  <si>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</si>
  <si>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</si>
  <si>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</si>
  <si>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</si>
  <si>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</si>
  <si>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</si>
  <si>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</si>
  <si>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</si>
  <si>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</si>
  <si>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</si>
  <si>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</si>
  <si>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</si>
  <si>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</si>
  <si>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</si>
  <si>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</si>
  <si>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</si>
  <si>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</si>
  <si>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</si>
  <si>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</si>
  <si>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</si>
  <si>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</si>
  <si>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</si>
  <si>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</si>
  <si>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</si>
  <si>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</si>
  <si>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</si>
  <si>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</si>
  <si>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</si>
  <si>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</si>
  <si>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</si>
  <si>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</si>
  <si>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</si>
  <si>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</si>
  <si>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</si>
  <si>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</si>
  <si>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</si>
  <si>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</si>
  <si>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</si>
  <si>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</si>
  <si>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</si>
  <si>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</si>
  <si>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</si>
  <si>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</si>
  <si>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</si>
  <si>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</si>
  <si>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</si>
  <si>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</si>
  <si>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</si>
  <si>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</si>
  <si>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</si>
  <si>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</si>
  <si>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</si>
  <si>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</si>
  <si>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</si>
  <si>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</si>
  <si>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</si>
  <si>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</si>
  <si>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</si>
  <si>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</si>
  <si>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</si>
  <si>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</si>
  <si>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</si>
  <si>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</si>
  <si>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</si>
  <si>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</si>
  <si>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</si>
  <si>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</si>
  <si>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</si>
  <si>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</si>
  <si>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</si>
  <si>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</si>
  <si>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</si>
  <si>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</si>
  <si>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</si>
  <si>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</si>
  <si>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</si>
  <si>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</si>
  <si>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</si>
  <si>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</si>
  <si>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</si>
  <si>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</si>
  <si>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</si>
  <si>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</si>
  <si>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</si>
  <si>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</si>
  <si>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</si>
  <si>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</si>
  <si>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</si>
  <si>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</si>
  <si>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</si>
  <si>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</si>
  <si>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</si>
  <si>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</si>
  <si>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</si>
  <si>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</si>
  <si>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</si>
  <si>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</si>
  <si>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</si>
  <si>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</si>
  <si>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</si>
  <si>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</si>
  <si>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</si>
  <si>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</si>
  <si>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</si>
  <si>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</si>
  <si>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</si>
  <si>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</si>
  <si>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</si>
  <si>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</si>
  <si>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</si>
  <si>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</si>
  <si>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</si>
  <si>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</si>
  <si>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</si>
  <si>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</si>
  <si>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</si>
  <si>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</si>
  <si>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</si>
  <si>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</si>
  <si>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</si>
  <si>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</si>
  <si>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</si>
  <si>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</si>
  <si>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</si>
  <si>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</si>
  <si>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</si>
  <si>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</si>
  <si>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</si>
  <si>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</si>
  <si>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</si>
  <si>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</si>
  <si>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</si>
  <si>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</si>
  <si>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</si>
  <si>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</si>
  <si>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</si>
  <si>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</si>
  <si>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</si>
  <si>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</si>
  <si>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</si>
  <si>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</si>
  <si>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</si>
  <si>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</si>
  <si>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</si>
  <si>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</si>
  <si>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</si>
  <si>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</si>
  <si>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</si>
  <si>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</si>
  <si>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</si>
  <si>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</si>
  <si>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</si>
  <si>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</si>
  <si>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</si>
  <si>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</si>
  <si>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</si>
  <si>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</si>
  <si>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</si>
  <si>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</si>
  <si>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</si>
  <si>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</si>
  <si>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</si>
  <si>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</si>
  <si>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</si>
  <si>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</si>
  <si>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</si>
  <si>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</si>
  <si>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</si>
  <si>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</si>
  <si>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</si>
  <si>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</si>
  <si>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</si>
  <si>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</si>
  <si>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</si>
  <si>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</si>
  <si>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</si>
  <si>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</si>
  <si>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</si>
  <si>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</si>
  <si>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</si>
  <si>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</si>
  <si>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</si>
  <si>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</si>
  <si>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</si>
  <si>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</si>
  <si>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</si>
  <si>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</si>
  <si>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</si>
  <si>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</si>
  <si>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</si>
  <si>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</si>
  <si>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</si>
  <si>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</si>
  <si>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</si>
  <si>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</si>
  <si>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</si>
  <si>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</si>
  <si>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</si>
  <si>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</si>
  <si>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</si>
  <si>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</si>
  <si>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</si>
  <si>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</si>
  <si>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</si>
  <si>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</si>
  <si>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</si>
  <si>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</si>
  <si>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</si>
  <si>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</si>
  <si>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</si>
  <si>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</si>
  <si>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</si>
  <si>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</si>
  <si>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</si>
  <si>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</si>
  <si>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</si>
  <si>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</si>
  <si>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</si>
  <si>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</si>
  <si>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</si>
  <si>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</si>
  <si>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</si>
  <si>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</si>
  <si>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</si>
  <si>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</si>
  <si>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</si>
  <si>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</si>
  <si>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</si>
  <si>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</si>
  <si>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</si>
  <si>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</si>
  <si>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</si>
  <si>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</si>
  <si>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</si>
  <si>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</si>
  <si>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</si>
  <si>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</si>
  <si>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</si>
  <si>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</si>
  <si>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</si>
  <si>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</si>
  <si>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</si>
  <si>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</si>
  <si>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</si>
  <si>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</si>
  <si>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</si>
  <si>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</si>
  <si>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</si>
  <si>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</si>
  <si>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</si>
  <si>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</si>
  <si>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</si>
  <si>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</si>
  <si>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</si>
  <si>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</si>
  <si>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</si>
  <si>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</si>
  <si>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</si>
  <si>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</si>
  <si>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</si>
  <si>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</si>
  <si>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</si>
  <si>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</si>
  <si>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</si>
  <si>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</si>
  <si>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</si>
  <si>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</si>
  <si>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</si>
  <si>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</si>
  <si>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</si>
  <si>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</si>
  <si>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</si>
  <si>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</si>
  <si>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</si>
  <si>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</si>
  <si>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</si>
  <si>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</si>
  <si>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</si>
  <si>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</si>
  <si>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</si>
  <si>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</si>
  <si>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</si>
  <si>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</si>
  <si>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</si>
  <si>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</si>
  <si>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</si>
  <si>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</si>
  <si>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</si>
  <si>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</si>
  <si>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</si>
  <si>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</si>
  <si>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</si>
  <si>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</si>
  <si>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</si>
  <si>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</si>
  <si>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</si>
  <si>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</si>
  <si>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</si>
  <si>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</si>
  <si>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</si>
  <si>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</si>
  <si>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</si>
  <si>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</si>
  <si>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</si>
  <si>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</si>
  <si>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</si>
  <si>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</si>
  <si>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</si>
  <si>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</si>
  <si>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</si>
  <si>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</si>
  <si>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</si>
  <si>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</si>
  <si>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</si>
  <si>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</si>
  <si>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</si>
  <si>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</si>
  <si>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</si>
  <si>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</si>
  <si>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</si>
  <si>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</si>
  <si>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</si>
  <si>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</si>
  <si>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</si>
  <si>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</si>
  <si>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</si>
  <si>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</si>
  <si>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</si>
  <si>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</si>
  <si>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</si>
  <si>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</si>
  <si>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</si>
  <si>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</si>
  <si>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</si>
  <si>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</si>
  <si>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</si>
  <si>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</si>
  <si>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</si>
  <si>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</si>
  <si>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</si>
  <si>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</si>
  <si>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</si>
  <si>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</si>
  <si>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</si>
  <si>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</si>
  <si>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</si>
  <si>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</si>
  <si>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</si>
  <si>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</si>
  <si>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</si>
  <si>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</si>
  <si>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</si>
  <si>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</si>
  <si>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</si>
  <si>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</si>
  <si>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</si>
  <si>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</si>
  <si>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</si>
  <si>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</si>
  <si>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</si>
  <si>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</si>
  <si>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</si>
  <si>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</si>
  <si>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</si>
  <si>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</si>
  <si>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</si>
  <si>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</si>
  <si>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</si>
  <si>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</si>
  <si>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</si>
  <si>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</si>
  <si>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</si>
  <si>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</si>
  <si>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</si>
  <si>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</si>
  <si>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</si>
  <si>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</si>
  <si>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</si>
  <si>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</si>
  <si>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</si>
  <si>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</si>
  <si>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</si>
  <si>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</si>
  <si>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</si>
  <si>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</si>
  <si>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</si>
  <si>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</si>
  <si>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</si>
  <si>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</si>
  <si>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</si>
  <si>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</si>
  <si>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</si>
  <si>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</si>
  <si>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</si>
  <si>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</si>
  <si>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</si>
  <si>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</si>
  <si>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</si>
  <si>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</si>
  <si>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</si>
  <si>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</si>
  <si>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</si>
  <si>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</si>
  <si>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</si>
  <si>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Municipio de Uriangato Gto.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</si>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</sst>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3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601</v>
      </c>
      <c r="B1" s="162"/>
      <c r="C1" s="115" t="s">
        <v>495</v>
      </c>
      <c r="D1" s="116">
        <v>2024</v>
      </c>
    </row>
    <row r="2" spans="1:4" ht="16.149999999999999" customHeight="1" x14ac:dyDescent="0.2">
      <c r="A2" s="163" t="s">
        <v>494</v>
      </c>
      <c r="B2" s="164"/>
      <c r="C2" s="10" t="s">
        <v>496</v>
      </c>
      <c r="D2" s="117" t="s">
        <v>501</v>
      </c>
    </row>
    <row r="3" spans="1:4" ht="16.149999999999999" customHeight="1" x14ac:dyDescent="0.2">
      <c r="A3" s="165" t="s">
        <v>602</v>
      </c>
      <c r="B3" s="166"/>
      <c r="C3" s="10" t="s">
        <v>497</v>
      </c>
      <c r="D3" s="118">
        <v>4</v>
      </c>
    </row>
    <row r="4" spans="1:4" ht="16.149999999999999" customHeight="1" x14ac:dyDescent="0.2">
      <c r="A4" s="167" t="s">
        <v>516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480</v>
      </c>
      <c r="B10" s="37" t="s">
        <v>557</v>
      </c>
    </row>
    <row r="11" spans="1:4" x14ac:dyDescent="0.2">
      <c r="A11" s="36" t="s">
        <v>481</v>
      </c>
      <c r="B11" s="37" t="s">
        <v>277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489</v>
      </c>
    </row>
    <row r="16" spans="1:4" x14ac:dyDescent="0.2">
      <c r="A16" s="36" t="s">
        <v>7</v>
      </c>
      <c r="B16" s="37" t="s">
        <v>490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491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585</v>
      </c>
    </row>
    <row r="26" spans="1:2" x14ac:dyDescent="0.2">
      <c r="A26" s="36" t="s">
        <v>587</v>
      </c>
      <c r="B26" s="37" t="s">
        <v>588</v>
      </c>
    </row>
    <row r="27" spans="1:2" x14ac:dyDescent="0.2">
      <c r="A27" s="36" t="s">
        <v>586</v>
      </c>
      <c r="B27" s="37" t="s">
        <v>589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593</v>
      </c>
    </row>
    <row r="31" spans="1:2" x14ac:dyDescent="0.2">
      <c r="A31" s="36" t="s">
        <v>27</v>
      </c>
      <c r="B31" s="37" t="s">
        <v>594</v>
      </c>
    </row>
    <row r="32" spans="1:2" x14ac:dyDescent="0.2">
      <c r="A32" s="36" t="s">
        <v>38</v>
      </c>
      <c r="B32" s="37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517</v>
      </c>
    </row>
    <row r="41" spans="1:2" x14ac:dyDescent="0.2">
      <c r="A41" s="4"/>
      <c r="B41" s="37" t="s">
        <v>555</v>
      </c>
    </row>
    <row r="42" spans="1:2" x14ac:dyDescent="0.2">
      <c r="A42" s="4"/>
      <c r="B42" s="37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E94" sqref="E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4" t="s">
        <v>601</v>
      </c>
      <c r="B1" s="164"/>
      <c r="C1" s="164"/>
      <c r="D1" s="10" t="s">
        <v>498</v>
      </c>
      <c r="E1" s="19">
        <v>2024</v>
      </c>
    </row>
    <row r="2" spans="1:5" s="11" customFormat="1" ht="18.95" customHeight="1" x14ac:dyDescent="0.25">
      <c r="A2" s="164" t="s">
        <v>503</v>
      </c>
      <c r="B2" s="164"/>
      <c r="C2" s="164"/>
      <c r="D2" s="10" t="s">
        <v>499</v>
      </c>
      <c r="E2" s="19" t="s">
        <v>501</v>
      </c>
    </row>
    <row r="3" spans="1:5" s="11" customFormat="1" ht="18.95" customHeight="1" x14ac:dyDescent="0.25">
      <c r="A3" s="164" t="s">
        <v>602</v>
      </c>
      <c r="B3" s="164"/>
      <c r="C3" s="164"/>
      <c r="D3" s="10" t="s">
        <v>500</v>
      </c>
      <c r="E3" s="19">
        <v>4</v>
      </c>
    </row>
    <row r="4" spans="1:5" s="11" customFormat="1" ht="18.95" customHeight="1" x14ac:dyDescent="0.25">
      <c r="A4" s="164" t="s">
        <v>516</v>
      </c>
      <c r="B4" s="164"/>
      <c r="C4" s="164"/>
      <c r="D4" s="10"/>
      <c r="E4" s="19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8" t="s">
        <v>559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276</v>
      </c>
      <c r="E8" s="160" t="s">
        <v>597</v>
      </c>
    </row>
    <row r="9" spans="1:5" x14ac:dyDescent="0.2">
      <c r="A9" s="120">
        <v>4000</v>
      </c>
      <c r="B9" s="119" t="s">
        <v>557</v>
      </c>
      <c r="C9" s="121">
        <f>SUM(C10+C57+C69)</f>
        <v>350884302.25</v>
      </c>
      <c r="D9" s="80"/>
      <c r="E9" s="40"/>
    </row>
    <row r="10" spans="1:5" x14ac:dyDescent="0.2">
      <c r="A10" s="120">
        <v>4100</v>
      </c>
      <c r="B10" s="119" t="s">
        <v>223</v>
      </c>
      <c r="C10" s="121">
        <f>SUM(C11+C21+C27+C30+C36+C39+C48)</f>
        <v>61750882.699999996</v>
      </c>
      <c r="D10" s="80"/>
      <c r="E10" s="40"/>
    </row>
    <row r="11" spans="1:5" x14ac:dyDescent="0.2">
      <c r="A11" s="120">
        <v>4110</v>
      </c>
      <c r="B11" s="119" t="s">
        <v>224</v>
      </c>
      <c r="C11" s="121">
        <f>SUM(C12:C20)</f>
        <v>28458556.890000001</v>
      </c>
      <c r="D11" s="80"/>
      <c r="E11" s="40"/>
    </row>
    <row r="12" spans="1:5" x14ac:dyDescent="0.2">
      <c r="A12" s="41">
        <v>4111</v>
      </c>
      <c r="B12" s="42" t="s">
        <v>225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226</v>
      </c>
      <c r="C13" s="45">
        <v>27585911.52</v>
      </c>
      <c r="D13" s="80"/>
      <c r="E13" s="40"/>
    </row>
    <row r="14" spans="1:5" x14ac:dyDescent="0.2">
      <c r="A14" s="41">
        <v>4113</v>
      </c>
      <c r="B14" s="42" t="s">
        <v>227</v>
      </c>
      <c r="C14" s="45">
        <v>315530.92</v>
      </c>
      <c r="D14" s="80"/>
      <c r="E14" s="40"/>
    </row>
    <row r="15" spans="1:5" x14ac:dyDescent="0.2">
      <c r="A15" s="41">
        <v>4114</v>
      </c>
      <c r="B15" s="42" t="s">
        <v>228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229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230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231</v>
      </c>
      <c r="C18" s="45">
        <v>557114.44999999995</v>
      </c>
      <c r="D18" s="80"/>
      <c r="E18" s="40"/>
    </row>
    <row r="19" spans="1:5" ht="22.5" x14ac:dyDescent="0.2">
      <c r="A19" s="41">
        <v>4118</v>
      </c>
      <c r="B19" s="43" t="s">
        <v>409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232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233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234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410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235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236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237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238</v>
      </c>
      <c r="C27" s="121">
        <f>SUM(C28:C29)</f>
        <v>627827.93000000005</v>
      </c>
      <c r="D27" s="80"/>
      <c r="E27" s="40"/>
    </row>
    <row r="28" spans="1:5" x14ac:dyDescent="0.2">
      <c r="A28" s="41">
        <v>4131</v>
      </c>
      <c r="B28" s="42" t="s">
        <v>239</v>
      </c>
      <c r="C28" s="45">
        <v>627827.93000000005</v>
      </c>
      <c r="D28" s="80"/>
      <c r="E28" s="40"/>
    </row>
    <row r="29" spans="1:5" ht="22.5" x14ac:dyDescent="0.2">
      <c r="A29" s="41">
        <v>4132</v>
      </c>
      <c r="B29" s="43" t="s">
        <v>411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240</v>
      </c>
      <c r="C30" s="121">
        <f>SUM(C31:C35)</f>
        <v>23834567.199999999</v>
      </c>
      <c r="D30" s="80"/>
      <c r="E30" s="40"/>
    </row>
    <row r="31" spans="1:5" x14ac:dyDescent="0.2">
      <c r="A31" s="41">
        <v>4141</v>
      </c>
      <c r="B31" s="42" t="s">
        <v>241</v>
      </c>
      <c r="C31" s="45">
        <v>1831863.79</v>
      </c>
      <c r="D31" s="80"/>
      <c r="E31" s="40"/>
    </row>
    <row r="32" spans="1:5" x14ac:dyDescent="0.2">
      <c r="A32" s="41">
        <v>4143</v>
      </c>
      <c r="B32" s="42" t="s">
        <v>242</v>
      </c>
      <c r="C32" s="45">
        <v>22002703.41</v>
      </c>
      <c r="D32" s="80"/>
      <c r="E32" s="40"/>
    </row>
    <row r="33" spans="1:5" x14ac:dyDescent="0.2">
      <c r="A33" s="41">
        <v>4144</v>
      </c>
      <c r="B33" s="42" t="s">
        <v>243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412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244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413</v>
      </c>
      <c r="C36" s="121">
        <f>SUM(C37:C38)</f>
        <v>6399712.6200000001</v>
      </c>
      <c r="D36" s="80"/>
      <c r="E36" s="40"/>
    </row>
    <row r="37" spans="1:5" x14ac:dyDescent="0.2">
      <c r="A37" s="41">
        <v>4151</v>
      </c>
      <c r="B37" s="42" t="s">
        <v>413</v>
      </c>
      <c r="C37" s="45">
        <v>6399712.6200000001</v>
      </c>
      <c r="D37" s="80"/>
      <c r="E37" s="40"/>
    </row>
    <row r="38" spans="1:5" ht="22.5" x14ac:dyDescent="0.2">
      <c r="A38" s="41">
        <v>4154</v>
      </c>
      <c r="B38" s="43" t="s">
        <v>414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415</v>
      </c>
      <c r="C39" s="121">
        <f>SUM(C40:C47)</f>
        <v>2430218.0599999996</v>
      </c>
      <c r="D39" s="80"/>
      <c r="E39" s="40"/>
    </row>
    <row r="40" spans="1:5" x14ac:dyDescent="0.2">
      <c r="A40" s="41">
        <v>4161</v>
      </c>
      <c r="B40" s="42" t="s">
        <v>245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246</v>
      </c>
      <c r="C41" s="45">
        <v>775105.84</v>
      </c>
      <c r="D41" s="80"/>
      <c r="E41" s="40"/>
    </row>
    <row r="42" spans="1:5" x14ac:dyDescent="0.2">
      <c r="A42" s="41">
        <v>4163</v>
      </c>
      <c r="B42" s="42" t="s">
        <v>247</v>
      </c>
      <c r="C42" s="45">
        <v>23793</v>
      </c>
      <c r="D42" s="80"/>
      <c r="E42" s="40"/>
    </row>
    <row r="43" spans="1:5" x14ac:dyDescent="0.2">
      <c r="A43" s="41">
        <v>4164</v>
      </c>
      <c r="B43" s="42" t="s">
        <v>248</v>
      </c>
      <c r="C43" s="45">
        <v>8126.57</v>
      </c>
      <c r="D43" s="80"/>
      <c r="E43" s="40"/>
    </row>
    <row r="44" spans="1:5" x14ac:dyDescent="0.2">
      <c r="A44" s="41">
        <v>4165</v>
      </c>
      <c r="B44" s="42" t="s">
        <v>249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416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250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251</v>
      </c>
      <c r="C47" s="45">
        <v>1623192.65</v>
      </c>
      <c r="D47" s="80"/>
      <c r="E47" s="40"/>
    </row>
    <row r="48" spans="1:5" x14ac:dyDescent="0.2">
      <c r="A48" s="120">
        <v>4170</v>
      </c>
      <c r="B48" s="119" t="s">
        <v>493</v>
      </c>
      <c r="C48" s="121">
        <f>SUM(C49:C56)</f>
        <v>0</v>
      </c>
      <c r="D48" s="80"/>
      <c r="E48" s="40"/>
    </row>
    <row r="49" spans="1:5" x14ac:dyDescent="0.2">
      <c r="A49" s="41">
        <v>4171</v>
      </c>
      <c r="B49" s="42" t="s">
        <v>417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418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419</v>
      </c>
      <c r="C51" s="45">
        <v>0</v>
      </c>
      <c r="D51" s="80"/>
      <c r="E51" s="40"/>
    </row>
    <row r="52" spans="1:5" ht="22.5" x14ac:dyDescent="0.2">
      <c r="A52" s="41">
        <v>4174</v>
      </c>
      <c r="B52" s="43" t="s">
        <v>420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421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422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423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424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425</v>
      </c>
      <c r="C57" s="121">
        <f>+C58+C64</f>
        <v>289133419.55000001</v>
      </c>
      <c r="D57" s="80"/>
      <c r="E57" s="40"/>
    </row>
    <row r="58" spans="1:5" ht="22.5" x14ac:dyDescent="0.2">
      <c r="A58" s="120">
        <v>4210</v>
      </c>
      <c r="B58" s="122" t="s">
        <v>426</v>
      </c>
      <c r="C58" s="121">
        <f>SUM(C59:C63)</f>
        <v>234084569.53</v>
      </c>
      <c r="D58" s="80"/>
      <c r="E58" s="40"/>
    </row>
    <row r="59" spans="1:5" x14ac:dyDescent="0.2">
      <c r="A59" s="41">
        <v>4211</v>
      </c>
      <c r="B59" s="42" t="s">
        <v>252</v>
      </c>
      <c r="C59" s="45">
        <v>150750366.34</v>
      </c>
      <c r="D59" s="80"/>
      <c r="E59" s="40"/>
    </row>
    <row r="60" spans="1:5" x14ac:dyDescent="0.2">
      <c r="A60" s="41">
        <v>4212</v>
      </c>
      <c r="B60" s="42" t="s">
        <v>253</v>
      </c>
      <c r="C60" s="45">
        <v>80993050.939999998</v>
      </c>
      <c r="D60" s="80"/>
      <c r="E60" s="40"/>
    </row>
    <row r="61" spans="1:5" x14ac:dyDescent="0.2">
      <c r="A61" s="41">
        <v>4213</v>
      </c>
      <c r="B61" s="42" t="s">
        <v>254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427</v>
      </c>
      <c r="C62" s="45">
        <v>2341152.25</v>
      </c>
      <c r="D62" s="80"/>
      <c r="E62" s="40"/>
    </row>
    <row r="63" spans="1:5" x14ac:dyDescent="0.2">
      <c r="A63" s="41">
        <v>4215</v>
      </c>
      <c r="B63" s="42" t="s">
        <v>428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255</v>
      </c>
      <c r="C64" s="121">
        <f>SUM(C65:C68)</f>
        <v>55048850.020000003</v>
      </c>
      <c r="D64" s="80"/>
      <c r="E64" s="40"/>
    </row>
    <row r="65" spans="1:5" x14ac:dyDescent="0.2">
      <c r="A65" s="41">
        <v>4221</v>
      </c>
      <c r="B65" s="42" t="s">
        <v>256</v>
      </c>
      <c r="C65" s="45">
        <v>55048850.020000003</v>
      </c>
      <c r="D65" s="80"/>
      <c r="E65" s="40"/>
    </row>
    <row r="66" spans="1:5" x14ac:dyDescent="0.2">
      <c r="A66" s="41">
        <v>4223</v>
      </c>
      <c r="B66" s="42" t="s">
        <v>257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259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429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260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261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430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262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263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264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265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266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267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268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269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269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270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270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271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272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431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273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274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275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432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271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558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276</v>
      </c>
      <c r="E93" s="39" t="s">
        <v>597</v>
      </c>
    </row>
    <row r="94" spans="1:5" x14ac:dyDescent="0.2">
      <c r="A94" s="123">
        <v>5000</v>
      </c>
      <c r="B94" s="119" t="s">
        <v>277</v>
      </c>
      <c r="C94" s="121">
        <f>C95+C123+C156+C166+C181+C210</f>
        <v>435559374.88999999</v>
      </c>
      <c r="D94" s="124">
        <v>1</v>
      </c>
      <c r="E94" s="42"/>
    </row>
    <row r="95" spans="1:5" x14ac:dyDescent="0.2">
      <c r="A95" s="123">
        <v>5100</v>
      </c>
      <c r="B95" s="119" t="s">
        <v>278</v>
      </c>
      <c r="C95" s="121">
        <f>C96+C103+C113</f>
        <v>202641166.68999997</v>
      </c>
      <c r="D95" s="124">
        <f>C95/$C$94</f>
        <v>0.46524349691974087</v>
      </c>
      <c r="E95" s="42"/>
    </row>
    <row r="96" spans="1:5" x14ac:dyDescent="0.2">
      <c r="A96" s="123">
        <v>5110</v>
      </c>
      <c r="B96" s="119" t="s">
        <v>279</v>
      </c>
      <c r="C96" s="121">
        <f>SUM(C97:C102)</f>
        <v>124894121.70999999</v>
      </c>
      <c r="D96" s="124">
        <f t="shared" ref="D96:D159" si="0">C96/$C$94</f>
        <v>0.2867441935821996</v>
      </c>
      <c r="E96" s="42"/>
    </row>
    <row r="97" spans="1:5" x14ac:dyDescent="0.2">
      <c r="A97" s="44">
        <v>5111</v>
      </c>
      <c r="B97" s="42" t="s">
        <v>280</v>
      </c>
      <c r="C97" s="45">
        <v>92719388.810000002</v>
      </c>
      <c r="D97" s="46">
        <f t="shared" si="0"/>
        <v>0.21287428110901338</v>
      </c>
      <c r="E97" s="42"/>
    </row>
    <row r="98" spans="1:5" x14ac:dyDescent="0.2">
      <c r="A98" s="44">
        <v>5112</v>
      </c>
      <c r="B98" s="42" t="s">
        <v>281</v>
      </c>
      <c r="C98" s="45">
        <v>44293.58</v>
      </c>
      <c r="D98" s="46">
        <f t="shared" si="0"/>
        <v>1.0169355213898517E-4</v>
      </c>
      <c r="E98" s="42"/>
    </row>
    <row r="99" spans="1:5" x14ac:dyDescent="0.2">
      <c r="A99" s="44">
        <v>5113</v>
      </c>
      <c r="B99" s="42" t="s">
        <v>282</v>
      </c>
      <c r="C99" s="45">
        <v>18175347.960000001</v>
      </c>
      <c r="D99" s="46">
        <f t="shared" si="0"/>
        <v>4.1728749299886299E-2</v>
      </c>
      <c r="E99" s="42"/>
    </row>
    <row r="100" spans="1:5" x14ac:dyDescent="0.2">
      <c r="A100" s="44">
        <v>5114</v>
      </c>
      <c r="B100" s="42" t="s">
        <v>283</v>
      </c>
      <c r="C100" s="45">
        <v>589500</v>
      </c>
      <c r="D100" s="46">
        <f t="shared" si="0"/>
        <v>1.3534320094680031E-3</v>
      </c>
      <c r="E100" s="42"/>
    </row>
    <row r="101" spans="1:5" x14ac:dyDescent="0.2">
      <c r="A101" s="44">
        <v>5115</v>
      </c>
      <c r="B101" s="42" t="s">
        <v>284</v>
      </c>
      <c r="C101" s="45">
        <v>13365591.359999999</v>
      </c>
      <c r="D101" s="46">
        <f t="shared" si="0"/>
        <v>3.0686037611692928E-2</v>
      </c>
      <c r="E101" s="42"/>
    </row>
    <row r="102" spans="1:5" x14ac:dyDescent="0.2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286</v>
      </c>
      <c r="C103" s="121">
        <f>SUM(C104:C112)</f>
        <v>23902557.439999998</v>
      </c>
      <c r="D103" s="124">
        <f t="shared" si="0"/>
        <v>5.4877839435866951E-2</v>
      </c>
      <c r="E103" s="42"/>
    </row>
    <row r="104" spans="1:5" x14ac:dyDescent="0.2">
      <c r="A104" s="44">
        <v>5121</v>
      </c>
      <c r="B104" s="42" t="s">
        <v>287</v>
      </c>
      <c r="C104" s="45">
        <v>1278351.6100000001</v>
      </c>
      <c r="D104" s="46">
        <f t="shared" si="0"/>
        <v>2.9349652049685451E-3</v>
      </c>
      <c r="E104" s="42"/>
    </row>
    <row r="105" spans="1:5" x14ac:dyDescent="0.2">
      <c r="A105" s="44">
        <v>5122</v>
      </c>
      <c r="B105" s="42" t="s">
        <v>288</v>
      </c>
      <c r="C105" s="45">
        <v>423239.97</v>
      </c>
      <c r="D105" s="46">
        <f t="shared" si="0"/>
        <v>9.7171590005814645E-4</v>
      </c>
      <c r="E105" s="42"/>
    </row>
    <row r="106" spans="1:5" x14ac:dyDescent="0.2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290</v>
      </c>
      <c r="C107" s="45">
        <v>4656656.9400000004</v>
      </c>
      <c r="D107" s="46">
        <f t="shared" si="0"/>
        <v>1.0691210449037019E-2</v>
      </c>
      <c r="E107" s="42"/>
    </row>
    <row r="108" spans="1:5" x14ac:dyDescent="0.2">
      <c r="A108" s="44">
        <v>5125</v>
      </c>
      <c r="B108" s="42" t="s">
        <v>291</v>
      </c>
      <c r="C108" s="45">
        <v>3421509.89</v>
      </c>
      <c r="D108" s="46">
        <f t="shared" si="0"/>
        <v>7.8554385171117E-3</v>
      </c>
      <c r="E108" s="42"/>
    </row>
    <row r="109" spans="1:5" x14ac:dyDescent="0.2">
      <c r="A109" s="44">
        <v>5126</v>
      </c>
      <c r="B109" s="42" t="s">
        <v>292</v>
      </c>
      <c r="C109" s="45">
        <v>10307904.789999999</v>
      </c>
      <c r="D109" s="46">
        <f t="shared" si="0"/>
        <v>2.3665900412781261E-2</v>
      </c>
      <c r="E109" s="42"/>
    </row>
    <row r="110" spans="1:5" x14ac:dyDescent="0.2">
      <c r="A110" s="44">
        <v>5127</v>
      </c>
      <c r="B110" s="42" t="s">
        <v>293</v>
      </c>
      <c r="C110" s="45">
        <v>1365973.5</v>
      </c>
      <c r="D110" s="46">
        <f t="shared" si="0"/>
        <v>3.1361361475573221E-3</v>
      </c>
      <c r="E110" s="42"/>
    </row>
    <row r="111" spans="1:5" x14ac:dyDescent="0.2">
      <c r="A111" s="44">
        <v>5128</v>
      </c>
      <c r="B111" s="42" t="s">
        <v>294</v>
      </c>
      <c r="C111" s="45">
        <v>118465.68</v>
      </c>
      <c r="D111" s="46">
        <f t="shared" si="0"/>
        <v>2.7198514560711353E-4</v>
      </c>
      <c r="E111" s="42"/>
    </row>
    <row r="112" spans="1:5" x14ac:dyDescent="0.2">
      <c r="A112" s="44">
        <v>5129</v>
      </c>
      <c r="B112" s="42" t="s">
        <v>295</v>
      </c>
      <c r="C112" s="45">
        <v>2330455.06</v>
      </c>
      <c r="D112" s="46">
        <f t="shared" si="0"/>
        <v>5.3504876587458453E-3</v>
      </c>
      <c r="E112" s="42"/>
    </row>
    <row r="113" spans="1:5" x14ac:dyDescent="0.2">
      <c r="A113" s="123">
        <v>5130</v>
      </c>
      <c r="B113" s="119" t="s">
        <v>296</v>
      </c>
      <c r="C113" s="121">
        <f>SUM(C114:C122)</f>
        <v>53844487.539999999</v>
      </c>
      <c r="D113" s="124">
        <f t="shared" si="0"/>
        <v>0.1236214639016744</v>
      </c>
      <c r="E113" s="42"/>
    </row>
    <row r="114" spans="1:5" x14ac:dyDescent="0.2">
      <c r="A114" s="44">
        <v>5131</v>
      </c>
      <c r="B114" s="42" t="s">
        <v>297</v>
      </c>
      <c r="C114" s="45">
        <v>11910760.310000001</v>
      </c>
      <c r="D114" s="46">
        <f t="shared" si="0"/>
        <v>2.7345893571933906E-2</v>
      </c>
      <c r="E114" s="42"/>
    </row>
    <row r="115" spans="1:5" x14ac:dyDescent="0.2">
      <c r="A115" s="44">
        <v>5132</v>
      </c>
      <c r="B115" s="42" t="s">
        <v>298</v>
      </c>
      <c r="C115" s="45">
        <v>718607.26</v>
      </c>
      <c r="D115" s="46">
        <f t="shared" si="0"/>
        <v>1.6498491398135638E-3</v>
      </c>
      <c r="E115" s="42"/>
    </row>
    <row r="116" spans="1:5" x14ac:dyDescent="0.2">
      <c r="A116" s="44">
        <v>5133</v>
      </c>
      <c r="B116" s="42" t="s">
        <v>299</v>
      </c>
      <c r="C116" s="45">
        <v>2960753.06</v>
      </c>
      <c r="D116" s="46">
        <f t="shared" si="0"/>
        <v>6.797587724400915E-3</v>
      </c>
      <c r="E116" s="42"/>
    </row>
    <row r="117" spans="1:5" x14ac:dyDescent="0.2">
      <c r="A117" s="44">
        <v>5134</v>
      </c>
      <c r="B117" s="42" t="s">
        <v>300</v>
      </c>
      <c r="C117" s="45">
        <v>1701710.04</v>
      </c>
      <c r="D117" s="46">
        <f t="shared" si="0"/>
        <v>3.9069530771315966E-3</v>
      </c>
      <c r="E117" s="42"/>
    </row>
    <row r="118" spans="1:5" x14ac:dyDescent="0.2">
      <c r="A118" s="44">
        <v>5135</v>
      </c>
      <c r="B118" s="42" t="s">
        <v>301</v>
      </c>
      <c r="C118" s="45">
        <v>4846157.01</v>
      </c>
      <c r="D118" s="46">
        <f t="shared" si="0"/>
        <v>1.1126283325261662E-2</v>
      </c>
      <c r="E118" s="42"/>
    </row>
    <row r="119" spans="1:5" x14ac:dyDescent="0.2">
      <c r="A119" s="44">
        <v>5136</v>
      </c>
      <c r="B119" s="42" t="s">
        <v>302</v>
      </c>
      <c r="C119" s="45">
        <v>1128888</v>
      </c>
      <c r="D119" s="46">
        <f t="shared" si="0"/>
        <v>2.5918119665891692E-3</v>
      </c>
      <c r="E119" s="42"/>
    </row>
    <row r="120" spans="1:5" x14ac:dyDescent="0.2">
      <c r="A120" s="44">
        <v>5137</v>
      </c>
      <c r="B120" s="42" t="s">
        <v>303</v>
      </c>
      <c r="C120" s="45">
        <v>404817.73</v>
      </c>
      <c r="D120" s="46">
        <f t="shared" si="0"/>
        <v>9.2942031175941562E-4</v>
      </c>
      <c r="E120" s="42"/>
    </row>
    <row r="121" spans="1:5" x14ac:dyDescent="0.2">
      <c r="A121" s="44">
        <v>5138</v>
      </c>
      <c r="B121" s="42" t="s">
        <v>304</v>
      </c>
      <c r="C121" s="45">
        <v>25554743.780000001</v>
      </c>
      <c r="D121" s="46">
        <f t="shared" si="0"/>
        <v>5.8671091137583301E-2</v>
      </c>
      <c r="E121" s="42"/>
    </row>
    <row r="122" spans="1:5" x14ac:dyDescent="0.2">
      <c r="A122" s="44">
        <v>5139</v>
      </c>
      <c r="B122" s="42" t="s">
        <v>305</v>
      </c>
      <c r="C122" s="45">
        <v>4618050.3499999996</v>
      </c>
      <c r="D122" s="46">
        <f t="shared" si="0"/>
        <v>1.0602573647200873E-2</v>
      </c>
      <c r="E122" s="42"/>
    </row>
    <row r="123" spans="1:5" x14ac:dyDescent="0.2">
      <c r="A123" s="123">
        <v>5200</v>
      </c>
      <c r="B123" s="119" t="s">
        <v>306</v>
      </c>
      <c r="C123" s="121">
        <f>C124+C127+C130+C133+C138+C142+C145+C147+C153</f>
        <v>62686787.949999996</v>
      </c>
      <c r="D123" s="124">
        <f t="shared" si="0"/>
        <v>0.14392248580536574</v>
      </c>
      <c r="E123" s="42"/>
    </row>
    <row r="124" spans="1:5" x14ac:dyDescent="0.2">
      <c r="A124" s="123">
        <v>5210</v>
      </c>
      <c r="B124" s="119" t="s">
        <v>307</v>
      </c>
      <c r="C124" s="121">
        <f>SUM(C125:C126)</f>
        <v>19986659.719999999</v>
      </c>
      <c r="D124" s="124">
        <f t="shared" si="0"/>
        <v>4.5887336772506865E-2</v>
      </c>
      <c r="E124" s="42"/>
    </row>
    <row r="125" spans="1:5" x14ac:dyDescent="0.2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309</v>
      </c>
      <c r="C126" s="45">
        <v>19986659.719999999</v>
      </c>
      <c r="D126" s="46">
        <f t="shared" si="0"/>
        <v>4.5887336772506865E-2</v>
      </c>
      <c r="E126" s="42"/>
    </row>
    <row r="127" spans="1:5" x14ac:dyDescent="0.2">
      <c r="A127" s="123">
        <v>5220</v>
      </c>
      <c r="B127" s="119" t="s">
        <v>310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257</v>
      </c>
      <c r="C130" s="121">
        <f>SUM(C131:C132)</f>
        <v>863266.84</v>
      </c>
      <c r="D130" s="124">
        <f t="shared" si="0"/>
        <v>1.981972814195578E-3</v>
      </c>
      <c r="E130" s="42"/>
    </row>
    <row r="131" spans="1:5" x14ac:dyDescent="0.2">
      <c r="A131" s="44">
        <v>5231</v>
      </c>
      <c r="B131" s="42" t="s">
        <v>313</v>
      </c>
      <c r="C131" s="45">
        <v>863266.84</v>
      </c>
      <c r="D131" s="46">
        <f t="shared" si="0"/>
        <v>1.981972814195578E-3</v>
      </c>
      <c r="E131" s="42"/>
    </row>
    <row r="132" spans="1:5" x14ac:dyDescent="0.2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258</v>
      </c>
      <c r="C133" s="121">
        <f>SUM(C134:C137)</f>
        <v>37072148.259999998</v>
      </c>
      <c r="D133" s="124">
        <f t="shared" si="0"/>
        <v>8.5113879753736271E-2</v>
      </c>
      <c r="E133" s="42"/>
    </row>
    <row r="134" spans="1:5" x14ac:dyDescent="0.2">
      <c r="A134" s="44">
        <v>5241</v>
      </c>
      <c r="B134" s="42" t="s">
        <v>315</v>
      </c>
      <c r="C134" s="45">
        <v>32895841.75</v>
      </c>
      <c r="D134" s="46">
        <f t="shared" si="0"/>
        <v>7.55255050090652E-2</v>
      </c>
      <c r="E134" s="42"/>
    </row>
    <row r="135" spans="1:5" x14ac:dyDescent="0.2">
      <c r="A135" s="44">
        <v>5242</v>
      </c>
      <c r="B135" s="42" t="s">
        <v>316</v>
      </c>
      <c r="C135" s="45">
        <v>2087070.82</v>
      </c>
      <c r="D135" s="46">
        <f t="shared" si="0"/>
        <v>4.7917022117296574E-3</v>
      </c>
      <c r="E135" s="42"/>
    </row>
    <row r="136" spans="1:5" x14ac:dyDescent="0.2">
      <c r="A136" s="44">
        <v>5243</v>
      </c>
      <c r="B136" s="42" t="s">
        <v>317</v>
      </c>
      <c r="C136" s="45">
        <v>1293287.68</v>
      </c>
      <c r="D136" s="46">
        <f t="shared" si="0"/>
        <v>2.9692569017177469E-3</v>
      </c>
      <c r="E136" s="42"/>
    </row>
    <row r="137" spans="1:5" x14ac:dyDescent="0.2">
      <c r="A137" s="44">
        <v>5244</v>
      </c>
      <c r="B137" s="42" t="s">
        <v>318</v>
      </c>
      <c r="C137" s="45">
        <v>795948.01</v>
      </c>
      <c r="D137" s="46">
        <f t="shared" si="0"/>
        <v>1.8274156312236781E-3</v>
      </c>
      <c r="E137" s="42"/>
    </row>
    <row r="138" spans="1:5" x14ac:dyDescent="0.2">
      <c r="A138" s="123">
        <v>5250</v>
      </c>
      <c r="B138" s="119" t="s">
        <v>259</v>
      </c>
      <c r="C138" s="121">
        <f>SUM(C139:C141)</f>
        <v>4764713.13</v>
      </c>
      <c r="D138" s="124">
        <f t="shared" si="0"/>
        <v>1.0939296464927022E-2</v>
      </c>
      <c r="E138" s="42"/>
    </row>
    <row r="139" spans="1:5" x14ac:dyDescent="0.2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320</v>
      </c>
      <c r="C140" s="45">
        <v>4764713.13</v>
      </c>
      <c r="D140" s="46">
        <f t="shared" si="0"/>
        <v>1.0939296464927022E-2</v>
      </c>
      <c r="E140" s="42"/>
    </row>
    <row r="141" spans="1:5" x14ac:dyDescent="0.2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322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325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327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333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336</v>
      </c>
      <c r="C156" s="121">
        <f>C157+C160+C163</f>
        <v>4188473.96</v>
      </c>
      <c r="D156" s="124">
        <f t="shared" si="0"/>
        <v>9.616309971649202E-3</v>
      </c>
      <c r="E156" s="42"/>
    </row>
    <row r="157" spans="1:5" x14ac:dyDescent="0.2">
      <c r="A157" s="123">
        <v>5310</v>
      </c>
      <c r="B157" s="119" t="s">
        <v>252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253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254</v>
      </c>
      <c r="C163" s="121">
        <f>SUM(C164:C165)</f>
        <v>4188473.96</v>
      </c>
      <c r="D163" s="124">
        <f t="shared" si="1"/>
        <v>9.616309971649202E-3</v>
      </c>
      <c r="E163" s="42"/>
    </row>
    <row r="164" spans="1:5" x14ac:dyDescent="0.2">
      <c r="A164" s="44">
        <v>5331</v>
      </c>
      <c r="B164" s="42" t="s">
        <v>341</v>
      </c>
      <c r="C164" s="45">
        <v>3960243.5</v>
      </c>
      <c r="D164" s="46">
        <f t="shared" si="1"/>
        <v>9.0923160613869351E-3</v>
      </c>
      <c r="E164" s="42"/>
    </row>
    <row r="165" spans="1:5" x14ac:dyDescent="0.2">
      <c r="A165" s="44">
        <v>5332</v>
      </c>
      <c r="B165" s="42" t="s">
        <v>342</v>
      </c>
      <c r="C165" s="45">
        <v>228230.46</v>
      </c>
      <c r="D165" s="46">
        <f t="shared" si="1"/>
        <v>5.2399391026226752E-4</v>
      </c>
      <c r="E165" s="42"/>
    </row>
    <row r="166" spans="1:5" x14ac:dyDescent="0.2">
      <c r="A166" s="123">
        <v>5400</v>
      </c>
      <c r="B166" s="119" t="s">
        <v>343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344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347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350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353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354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357</v>
      </c>
      <c r="C181" s="121">
        <f>C182+C191+C194+C200</f>
        <v>5317848.71</v>
      </c>
      <c r="D181" s="124">
        <f t="shared" si="1"/>
        <v>1.2209239466704205E-2</v>
      </c>
      <c r="E181" s="42"/>
    </row>
    <row r="182" spans="1:5" x14ac:dyDescent="0.2">
      <c r="A182" s="123">
        <v>5510</v>
      </c>
      <c r="B182" s="119" t="s">
        <v>358</v>
      </c>
      <c r="C182" s="121">
        <f>SUM(C183:C190)</f>
        <v>5317848.71</v>
      </c>
      <c r="D182" s="124">
        <f t="shared" si="1"/>
        <v>1.2209239466704205E-2</v>
      </c>
      <c r="E182" s="42"/>
    </row>
    <row r="183" spans="1:5" x14ac:dyDescent="0.2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361</v>
      </c>
      <c r="C185" s="45">
        <v>2359265.87</v>
      </c>
      <c r="D185" s="46">
        <f t="shared" si="1"/>
        <v>5.4166343465706143E-3</v>
      </c>
      <c r="E185" s="42"/>
    </row>
    <row r="186" spans="1:5" x14ac:dyDescent="0.2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363</v>
      </c>
      <c r="C187" s="45">
        <v>2855962.21</v>
      </c>
      <c r="D187" s="46">
        <f t="shared" si="1"/>
        <v>6.5569985968532305E-3</v>
      </c>
      <c r="E187" s="42"/>
    </row>
    <row r="188" spans="1:5" x14ac:dyDescent="0.2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365</v>
      </c>
      <c r="C189" s="45">
        <v>52038.07</v>
      </c>
      <c r="D189" s="46">
        <f t="shared" si="1"/>
        <v>1.1947411306011299E-4</v>
      </c>
      <c r="E189" s="42"/>
    </row>
    <row r="190" spans="1:5" x14ac:dyDescent="0.2">
      <c r="A190" s="44">
        <v>5518</v>
      </c>
      <c r="B190" s="42" t="s">
        <v>41</v>
      </c>
      <c r="C190" s="45">
        <v>50582.559999999998</v>
      </c>
      <c r="D190" s="46">
        <f t="shared" si="1"/>
        <v>1.1613241022024738E-4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368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374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160725097.58000001</v>
      </c>
      <c r="D210" s="124">
        <f t="shared" si="1"/>
        <v>0.36900846783653996</v>
      </c>
      <c r="E210" s="42"/>
    </row>
    <row r="211" spans="1:5" x14ac:dyDescent="0.2">
      <c r="A211" s="123">
        <v>5610</v>
      </c>
      <c r="B211" s="119" t="s">
        <v>382</v>
      </c>
      <c r="C211" s="121">
        <f>C212</f>
        <v>160725097.58000001</v>
      </c>
      <c r="D211" s="124">
        <f t="shared" si="1"/>
        <v>0.36900846783653996</v>
      </c>
      <c r="E211" s="42"/>
    </row>
    <row r="212" spans="1:5" x14ac:dyDescent="0.2">
      <c r="A212" s="44">
        <v>5611</v>
      </c>
      <c r="B212" s="42" t="s">
        <v>383</v>
      </c>
      <c r="C212" s="45">
        <v>160725097.58000001</v>
      </c>
      <c r="D212" s="46">
        <f t="shared" si="1"/>
        <v>0.36900846783653996</v>
      </c>
      <c r="E212" s="42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601</v>
      </c>
      <c r="B1" s="171"/>
      <c r="C1" s="171"/>
      <c r="D1" s="171"/>
      <c r="E1" s="171"/>
      <c r="F1" s="171"/>
      <c r="G1" s="10" t="s">
        <v>498</v>
      </c>
      <c r="H1" s="19">
        <v>2024</v>
      </c>
    </row>
    <row r="2" spans="1:8" s="11" customFormat="1" ht="18.95" customHeight="1" x14ac:dyDescent="0.25">
      <c r="A2" s="170" t="s">
        <v>502</v>
      </c>
      <c r="B2" s="171"/>
      <c r="C2" s="171"/>
      <c r="D2" s="171"/>
      <c r="E2" s="171"/>
      <c r="F2" s="171"/>
      <c r="G2" s="10" t="s">
        <v>499</v>
      </c>
      <c r="H2" s="19" t="s">
        <v>501</v>
      </c>
    </row>
    <row r="3" spans="1:8" s="11" customFormat="1" ht="18.95" customHeight="1" x14ac:dyDescent="0.25">
      <c r="A3" s="170" t="s">
        <v>602</v>
      </c>
      <c r="B3" s="171"/>
      <c r="C3" s="171"/>
      <c r="D3" s="171"/>
      <c r="E3" s="171"/>
      <c r="F3" s="171"/>
      <c r="G3" s="10" t="s">
        <v>500</v>
      </c>
      <c r="H3" s="19">
        <v>4</v>
      </c>
    </row>
    <row r="4" spans="1:8" s="11" customFormat="1" ht="18.95" customHeight="1" x14ac:dyDescent="0.25">
      <c r="A4" s="170" t="s">
        <v>516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8">
        <v>35593917.390000001</v>
      </c>
    </row>
    <row r="10" spans="1:8" x14ac:dyDescent="0.2">
      <c r="A10" s="16">
        <v>1115</v>
      </c>
      <c r="B10" s="14" t="s">
        <v>118</v>
      </c>
      <c r="C10" s="18">
        <v>0</v>
      </c>
    </row>
    <row r="11" spans="1:8" x14ac:dyDescent="0.2">
      <c r="A11" s="16">
        <v>1121</v>
      </c>
      <c r="B11" s="14" t="s">
        <v>119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121</v>
      </c>
      <c r="C15" s="18">
        <v>279591.56</v>
      </c>
      <c r="D15" s="18">
        <v>541982.42000000004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122</v>
      </c>
      <c r="C16" s="18">
        <v>6511.2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8">
        <v>18100</v>
      </c>
      <c r="D20" s="18">
        <v>18100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129</v>
      </c>
      <c r="C21" s="18">
        <v>-5500</v>
      </c>
      <c r="D21" s="18">
        <v>-5500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483</v>
      </c>
      <c r="C23" s="18">
        <v>317599.09000000003</v>
      </c>
      <c r="D23" s="18">
        <v>317599.09000000003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133</v>
      </c>
      <c r="C27" s="18">
        <v>5779310.7999999998</v>
      </c>
      <c r="D27" s="18">
        <v>5779310.7999999998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135</v>
      </c>
      <c r="G31" s="15" t="s">
        <v>94</v>
      </c>
      <c r="H31" s="15"/>
    </row>
    <row r="32" spans="1:8" x14ac:dyDescent="0.2">
      <c r="A32" s="16">
        <v>1140</v>
      </c>
      <c r="B32" s="14" t="s">
        <v>136</v>
      </c>
      <c r="C32" s="18">
        <f>SUM(C33:C37)</f>
        <v>0</v>
      </c>
    </row>
    <row r="33" spans="1:8" x14ac:dyDescent="0.2">
      <c r="A33" s="16">
        <v>1141</v>
      </c>
      <c r="B33" s="14" t="s">
        <v>137</v>
      </c>
      <c r="C33" s="18">
        <v>0</v>
      </c>
    </row>
    <row r="34" spans="1:8" x14ac:dyDescent="0.2">
      <c r="A34" s="16">
        <v>1142</v>
      </c>
      <c r="B34" s="14" t="s">
        <v>138</v>
      </c>
      <c r="C34" s="18">
        <v>0</v>
      </c>
    </row>
    <row r="35" spans="1:8" x14ac:dyDescent="0.2">
      <c r="A35" s="16">
        <v>1143</v>
      </c>
      <c r="B35" s="14" t="s">
        <v>139</v>
      </c>
      <c r="C35" s="18">
        <v>0</v>
      </c>
    </row>
    <row r="36" spans="1:8" x14ac:dyDescent="0.2">
      <c r="A36" s="16">
        <v>1144</v>
      </c>
      <c r="B36" s="14" t="s">
        <v>140</v>
      </c>
      <c r="C36" s="18">
        <v>0</v>
      </c>
    </row>
    <row r="37" spans="1:8" x14ac:dyDescent="0.2">
      <c r="A37" s="16">
        <v>1145</v>
      </c>
      <c r="B37" s="14" t="s">
        <v>141</v>
      </c>
      <c r="C37" s="18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8">
        <f>C42</f>
        <v>0</v>
      </c>
    </row>
    <row r="42" spans="1:8" x14ac:dyDescent="0.2">
      <c r="A42" s="16">
        <v>1151</v>
      </c>
      <c r="B42" s="14" t="s">
        <v>145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8">
        <v>0</v>
      </c>
    </row>
    <row r="51" spans="1:10" x14ac:dyDescent="0.2">
      <c r="A51" s="16">
        <v>1212</v>
      </c>
      <c r="B51" s="14" t="s">
        <v>560</v>
      </c>
      <c r="C51" s="18">
        <v>0</v>
      </c>
    </row>
    <row r="52" spans="1:10" x14ac:dyDescent="0.2">
      <c r="A52" s="16">
        <v>1214</v>
      </c>
      <c r="B52" s="14" t="s">
        <v>147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561</v>
      </c>
      <c r="G55" s="15" t="s">
        <v>562</v>
      </c>
      <c r="H55" s="15" t="s">
        <v>99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8">
        <f>SUM(C57:C63)</f>
        <v>155786968.36000001</v>
      </c>
      <c r="D56" s="18">
        <f>SUM(D57:D63)</f>
        <v>4718531.74</v>
      </c>
      <c r="E56" s="18">
        <f>SUM(E57:E63)</f>
        <v>-32822690.120000001</v>
      </c>
    </row>
    <row r="57" spans="1:10" x14ac:dyDescent="0.2">
      <c r="A57" s="16">
        <v>1231</v>
      </c>
      <c r="B57" s="14" t="s">
        <v>150</v>
      </c>
      <c r="C57" s="18">
        <v>88826379.439999998</v>
      </c>
      <c r="D57" s="145"/>
      <c r="E57" s="145"/>
    </row>
    <row r="58" spans="1:10" x14ac:dyDescent="0.2">
      <c r="A58" s="16">
        <v>1232</v>
      </c>
      <c r="B58" s="14" t="s">
        <v>151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152</v>
      </c>
      <c r="C59" s="18">
        <v>49377576.340000004</v>
      </c>
      <c r="D59" s="18">
        <v>2359265.87</v>
      </c>
      <c r="E59" s="18">
        <v>-16411345.060000001</v>
      </c>
    </row>
    <row r="60" spans="1:10" x14ac:dyDescent="0.2">
      <c r="A60" s="16">
        <v>1234</v>
      </c>
      <c r="B60" s="14" t="s">
        <v>153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154</v>
      </c>
      <c r="C61" s="18">
        <v>17583012.579999998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155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156</v>
      </c>
      <c r="C63" s="18">
        <v>0</v>
      </c>
      <c r="D63" s="18">
        <v>2359265.87</v>
      </c>
      <c r="E63" s="18">
        <v>-16411345.060000001</v>
      </c>
    </row>
    <row r="64" spans="1:10" x14ac:dyDescent="0.2">
      <c r="A64" s="16">
        <v>1240</v>
      </c>
      <c r="B64" s="14" t="s">
        <v>157</v>
      </c>
      <c r="C64" s="18">
        <f>SUM(C65:C72)</f>
        <v>59972233.539999999</v>
      </c>
      <c r="D64" s="18">
        <f t="shared" ref="D64:E64" si="0">SUM(D65:D72)</f>
        <v>2855962.21</v>
      </c>
      <c r="E64" s="18">
        <f t="shared" si="0"/>
        <v>48578984.810000002</v>
      </c>
    </row>
    <row r="65" spans="1:9" x14ac:dyDescent="0.2">
      <c r="A65" s="16">
        <v>1241</v>
      </c>
      <c r="B65" s="14" t="s">
        <v>158</v>
      </c>
      <c r="C65" s="18">
        <v>8619021.2599999998</v>
      </c>
      <c r="D65" s="18">
        <v>661369.53</v>
      </c>
      <c r="E65" s="18">
        <v>0</v>
      </c>
    </row>
    <row r="66" spans="1:9" x14ac:dyDescent="0.2">
      <c r="A66" s="16">
        <v>1242</v>
      </c>
      <c r="B66" s="14" t="s">
        <v>159</v>
      </c>
      <c r="C66" s="18">
        <v>2178392.3199999998</v>
      </c>
      <c r="D66" s="18">
        <v>197265.98</v>
      </c>
      <c r="E66" s="18">
        <v>0</v>
      </c>
    </row>
    <row r="67" spans="1:9" x14ac:dyDescent="0.2">
      <c r="A67" s="16">
        <v>1243</v>
      </c>
      <c r="B67" s="14" t="s">
        <v>160</v>
      </c>
      <c r="C67" s="18">
        <v>860968.1</v>
      </c>
      <c r="D67" s="18">
        <v>149629.78</v>
      </c>
      <c r="E67" s="18">
        <v>0</v>
      </c>
    </row>
    <row r="68" spans="1:9" x14ac:dyDescent="0.2">
      <c r="A68" s="16">
        <v>1244</v>
      </c>
      <c r="B68" s="14" t="s">
        <v>161</v>
      </c>
      <c r="C68" s="18">
        <v>33197111.329999998</v>
      </c>
      <c r="D68" s="18">
        <v>1203183.45</v>
      </c>
      <c r="E68" s="18">
        <v>0</v>
      </c>
    </row>
    <row r="69" spans="1:9" x14ac:dyDescent="0.2">
      <c r="A69" s="16">
        <v>1245</v>
      </c>
      <c r="B69" s="14" t="s">
        <v>162</v>
      </c>
      <c r="C69" s="18">
        <v>660327.9</v>
      </c>
      <c r="D69" s="18">
        <v>66032.84</v>
      </c>
      <c r="E69" s="18">
        <v>48578984.810000002</v>
      </c>
    </row>
    <row r="70" spans="1:9" x14ac:dyDescent="0.2">
      <c r="A70" s="16">
        <v>1246</v>
      </c>
      <c r="B70" s="14" t="s">
        <v>163</v>
      </c>
      <c r="C70" s="18">
        <v>14456412.630000001</v>
      </c>
      <c r="D70" s="18">
        <v>578480.63</v>
      </c>
      <c r="E70" s="18">
        <v>0</v>
      </c>
    </row>
    <row r="71" spans="1:9" x14ac:dyDescent="0.2">
      <c r="A71" s="16">
        <v>1247</v>
      </c>
      <c r="B71" s="14" t="s">
        <v>164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165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166</v>
      </c>
      <c r="F75" s="15" t="s">
        <v>564</v>
      </c>
      <c r="G75" s="15" t="s">
        <v>148</v>
      </c>
      <c r="H75" s="15" t="s">
        <v>99</v>
      </c>
      <c r="I75" s="15" t="s">
        <v>127</v>
      </c>
    </row>
    <row r="76" spans="1:9" x14ac:dyDescent="0.2">
      <c r="A76" s="16">
        <v>1250</v>
      </c>
      <c r="B76" s="14" t="s">
        <v>167</v>
      </c>
      <c r="C76" s="18">
        <f>SUM(C77:C81)</f>
        <v>5640189.4600000009</v>
      </c>
      <c r="D76" s="18">
        <f>SUM(D77:D81)</f>
        <v>52038.07</v>
      </c>
      <c r="E76" s="18">
        <f>SUM(E77:E81)</f>
        <v>5602627.1800000006</v>
      </c>
    </row>
    <row r="77" spans="1:9" x14ac:dyDescent="0.2">
      <c r="A77" s="16">
        <v>1251</v>
      </c>
      <c r="B77" s="14" t="s">
        <v>168</v>
      </c>
      <c r="C77" s="18">
        <v>5390367.7300000004</v>
      </c>
      <c r="D77" s="18">
        <v>38502.83</v>
      </c>
      <c r="E77" s="18">
        <v>5355493.45</v>
      </c>
    </row>
    <row r="78" spans="1:9" x14ac:dyDescent="0.2">
      <c r="A78" s="16">
        <v>1252</v>
      </c>
      <c r="B78" s="14" t="s">
        <v>169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170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171</v>
      </c>
      <c r="C80" s="18">
        <v>249821.73</v>
      </c>
      <c r="D80" s="18">
        <v>13535.24</v>
      </c>
      <c r="E80" s="18">
        <v>247133.73</v>
      </c>
    </row>
    <row r="81" spans="1:8" x14ac:dyDescent="0.2">
      <c r="A81" s="16">
        <v>1259</v>
      </c>
      <c r="B81" s="14" t="s">
        <v>172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173</v>
      </c>
      <c r="C82" s="18">
        <f>SUM(C83:C88)</f>
        <v>745601.53</v>
      </c>
      <c r="D82" s="145"/>
      <c r="E82" s="145"/>
    </row>
    <row r="83" spans="1:8" x14ac:dyDescent="0.2">
      <c r="A83" s="16">
        <v>1271</v>
      </c>
      <c r="B83" s="14" t="s">
        <v>174</v>
      </c>
      <c r="C83" s="18">
        <v>745601.53</v>
      </c>
      <c r="D83" s="145"/>
      <c r="E83" s="145"/>
    </row>
    <row r="84" spans="1:8" x14ac:dyDescent="0.2">
      <c r="A84" s="16">
        <v>1272</v>
      </c>
      <c r="B84" s="14" t="s">
        <v>175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8">
        <f>SUM(C93:C94)</f>
        <v>0</v>
      </c>
    </row>
    <row r="93" spans="1:8" x14ac:dyDescent="0.2">
      <c r="A93" s="16">
        <v>1161</v>
      </c>
      <c r="B93" s="14" t="s">
        <v>182</v>
      </c>
      <c r="C93" s="18">
        <v>0</v>
      </c>
    </row>
    <row r="94" spans="1:8" x14ac:dyDescent="0.2">
      <c r="A94" s="16">
        <v>1162</v>
      </c>
      <c r="B94" s="14" t="s">
        <v>183</v>
      </c>
      <c r="C94" s="18">
        <v>0</v>
      </c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8">
        <f>SUM(C99:C102)</f>
        <v>0</v>
      </c>
    </row>
    <row r="99" spans="1:8" x14ac:dyDescent="0.2">
      <c r="A99" s="16">
        <v>1191</v>
      </c>
      <c r="B99" s="14" t="s">
        <v>485</v>
      </c>
      <c r="C99" s="18">
        <v>0</v>
      </c>
    </row>
    <row r="100" spans="1:8" x14ac:dyDescent="0.2">
      <c r="A100" s="16">
        <v>1192</v>
      </c>
      <c r="B100" s="14" t="s">
        <v>486</v>
      </c>
      <c r="C100" s="18">
        <v>0</v>
      </c>
    </row>
    <row r="101" spans="1:8" x14ac:dyDescent="0.2">
      <c r="A101" s="16">
        <v>1193</v>
      </c>
      <c r="B101" s="14" t="s">
        <v>487</v>
      </c>
      <c r="C101" s="18">
        <v>0</v>
      </c>
    </row>
    <row r="102" spans="1:8" x14ac:dyDescent="0.2">
      <c r="A102" s="16">
        <v>1194</v>
      </c>
      <c r="B102" s="14" t="s">
        <v>488</v>
      </c>
      <c r="C102" s="18">
        <v>0</v>
      </c>
    </row>
    <row r="103" spans="1:8" x14ac:dyDescent="0.2">
      <c r="A103" s="16">
        <v>1290</v>
      </c>
      <c r="B103" s="14" t="s">
        <v>184</v>
      </c>
      <c r="C103" s="18">
        <f>SUM(C104:C106)</f>
        <v>0</v>
      </c>
    </row>
    <row r="104" spans="1:8" x14ac:dyDescent="0.2">
      <c r="A104" s="16">
        <v>1291</v>
      </c>
      <c r="B104" s="14" t="s">
        <v>185</v>
      </c>
      <c r="C104" s="18">
        <v>0</v>
      </c>
    </row>
    <row r="105" spans="1:8" x14ac:dyDescent="0.2">
      <c r="A105" s="16">
        <v>1292</v>
      </c>
      <c r="B105" s="14" t="s">
        <v>186</v>
      </c>
      <c r="C105" s="18">
        <v>0</v>
      </c>
    </row>
    <row r="106" spans="1:8" x14ac:dyDescent="0.2">
      <c r="A106" s="16">
        <v>1293</v>
      </c>
      <c r="B106" s="14" t="s">
        <v>187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8">
        <f>SUM(C111:C119)</f>
        <v>11954349.479999999</v>
      </c>
      <c r="D110" s="18">
        <f>SUM(D111:D119)</f>
        <v>11954349.479999999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190</v>
      </c>
      <c r="C111" s="18">
        <v>110.18</v>
      </c>
      <c r="D111" s="18">
        <f>C111</f>
        <v>110.18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191</v>
      </c>
      <c r="C112" s="18">
        <v>9908437.3599999994</v>
      </c>
      <c r="D112" s="18">
        <f t="shared" ref="D112:D119" si="1">C112</f>
        <v>9908437.3599999994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194</v>
      </c>
      <c r="C115" s="18">
        <v>169100.7</v>
      </c>
      <c r="D115" s="18">
        <f t="shared" si="1"/>
        <v>169100.7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196</v>
      </c>
      <c r="C117" s="18">
        <v>1284069.55</v>
      </c>
      <c r="D117" s="18">
        <f t="shared" si="1"/>
        <v>1284069.55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198</v>
      </c>
      <c r="C119" s="18">
        <v>592631.68999999994</v>
      </c>
      <c r="D119" s="18">
        <f t="shared" si="1"/>
        <v>592631.68999999994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200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8">
        <f>SUM(C128:C133)</f>
        <v>0</v>
      </c>
    </row>
    <row r="128" spans="1:8" x14ac:dyDescent="0.2">
      <c r="A128" s="16">
        <v>2161</v>
      </c>
      <c r="B128" s="14" t="s">
        <v>204</v>
      </c>
      <c r="C128" s="18">
        <v>0</v>
      </c>
    </row>
    <row r="129" spans="1:8" x14ac:dyDescent="0.2">
      <c r="A129" s="16">
        <v>2162</v>
      </c>
      <c r="B129" s="14" t="s">
        <v>205</v>
      </c>
      <c r="C129" s="18">
        <v>0</v>
      </c>
    </row>
    <row r="130" spans="1:8" x14ac:dyDescent="0.2">
      <c r="A130" s="16">
        <v>2163</v>
      </c>
      <c r="B130" s="14" t="s">
        <v>206</v>
      </c>
      <c r="C130" s="18">
        <v>0</v>
      </c>
    </row>
    <row r="131" spans="1:8" x14ac:dyDescent="0.2">
      <c r="A131" s="16">
        <v>2164</v>
      </c>
      <c r="B131" s="14" t="s">
        <v>207</v>
      </c>
      <c r="C131" s="18">
        <v>0</v>
      </c>
    </row>
    <row r="132" spans="1:8" x14ac:dyDescent="0.2">
      <c r="A132" s="16">
        <v>2165</v>
      </c>
      <c r="B132" s="14" t="s">
        <v>208</v>
      </c>
      <c r="C132" s="18">
        <v>0</v>
      </c>
    </row>
    <row r="133" spans="1:8" x14ac:dyDescent="0.2">
      <c r="A133" s="16">
        <v>2166</v>
      </c>
      <c r="B133" s="14" t="s">
        <v>209</v>
      </c>
      <c r="C133" s="18">
        <v>0</v>
      </c>
    </row>
    <row r="134" spans="1:8" x14ac:dyDescent="0.2">
      <c r="A134" s="16">
        <v>2250</v>
      </c>
      <c r="B134" s="14" t="s">
        <v>210</v>
      </c>
      <c r="C134" s="18">
        <f>SUM(C135:C140)</f>
        <v>0</v>
      </c>
    </row>
    <row r="135" spans="1:8" x14ac:dyDescent="0.2">
      <c r="A135" s="16">
        <v>2251</v>
      </c>
      <c r="B135" s="14" t="s">
        <v>211</v>
      </c>
      <c r="C135" s="18">
        <v>0</v>
      </c>
    </row>
    <row r="136" spans="1:8" x14ac:dyDescent="0.2">
      <c r="A136" s="16">
        <v>2252</v>
      </c>
      <c r="B136" s="14" t="s">
        <v>212</v>
      </c>
      <c r="C136" s="18">
        <v>0</v>
      </c>
    </row>
    <row r="137" spans="1:8" x14ac:dyDescent="0.2">
      <c r="A137" s="16">
        <v>2253</v>
      </c>
      <c r="B137" s="14" t="s">
        <v>213</v>
      </c>
      <c r="C137" s="18">
        <v>0</v>
      </c>
    </row>
    <row r="138" spans="1:8" x14ac:dyDescent="0.2">
      <c r="A138" s="16">
        <v>2254</v>
      </c>
      <c r="B138" s="14" t="s">
        <v>214</v>
      </c>
      <c r="C138" s="18">
        <v>0</v>
      </c>
    </row>
    <row r="139" spans="1:8" x14ac:dyDescent="0.2">
      <c r="A139" s="16">
        <v>2255</v>
      </c>
      <c r="B139" s="14" t="s">
        <v>215</v>
      </c>
      <c r="C139" s="18">
        <v>0</v>
      </c>
    </row>
    <row r="140" spans="1:8" x14ac:dyDescent="0.2">
      <c r="A140" s="16">
        <v>2256</v>
      </c>
      <c r="B140" s="14" t="s">
        <v>216</v>
      </c>
      <c r="C140" s="18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8">
        <f>SUM(C145:C147)</f>
        <v>0</v>
      </c>
    </row>
    <row r="145" spans="1:5" x14ac:dyDescent="0.2">
      <c r="A145" s="16">
        <v>2151</v>
      </c>
      <c r="B145" s="14" t="s">
        <v>568</v>
      </c>
      <c r="C145" s="18">
        <v>0</v>
      </c>
    </row>
    <row r="146" spans="1:5" x14ac:dyDescent="0.2">
      <c r="A146" s="16">
        <v>2152</v>
      </c>
      <c r="B146" s="14" t="s">
        <v>569</v>
      </c>
      <c r="C146" s="18">
        <v>0</v>
      </c>
    </row>
    <row r="147" spans="1:5" x14ac:dyDescent="0.2">
      <c r="A147" s="16">
        <v>2159</v>
      </c>
      <c r="B147" s="14" t="s">
        <v>217</v>
      </c>
      <c r="C147" s="18">
        <v>0</v>
      </c>
    </row>
    <row r="148" spans="1:5" x14ac:dyDescent="0.2">
      <c r="A148" s="16">
        <v>2240</v>
      </c>
      <c r="B148" s="14" t="s">
        <v>219</v>
      </c>
      <c r="C148" s="18">
        <f>SUM(C149:C151)</f>
        <v>0</v>
      </c>
    </row>
    <row r="149" spans="1:5" x14ac:dyDescent="0.2">
      <c r="A149" s="16">
        <v>2241</v>
      </c>
      <c r="B149" s="14" t="s">
        <v>220</v>
      </c>
      <c r="C149" s="18">
        <v>0</v>
      </c>
    </row>
    <row r="150" spans="1:5" x14ac:dyDescent="0.2">
      <c r="A150" s="16">
        <v>2242</v>
      </c>
      <c r="B150" s="14" t="s">
        <v>221</v>
      </c>
      <c r="C150" s="18">
        <v>0</v>
      </c>
    </row>
    <row r="151" spans="1:5" x14ac:dyDescent="0.2">
      <c r="A151" s="16">
        <v>2249</v>
      </c>
      <c r="B151" s="14" t="s">
        <v>222</v>
      </c>
      <c r="C151" s="18">
        <v>0</v>
      </c>
    </row>
    <row r="153" spans="1:5" x14ac:dyDescent="0.2">
      <c r="A153" s="125" t="s">
        <v>570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127</v>
      </c>
    </row>
    <row r="155" spans="1:5" x14ac:dyDescent="0.2">
      <c r="A155" s="128">
        <v>2170</v>
      </c>
      <c r="B155" s="129" t="s">
        <v>571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572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573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574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575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576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577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578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579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580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127</v>
      </c>
    </row>
    <row r="167" spans="1:5" x14ac:dyDescent="0.2">
      <c r="A167" s="128">
        <v>2190</v>
      </c>
      <c r="B167" s="129" t="s">
        <v>581</v>
      </c>
      <c r="C167" s="130">
        <f>SUM(C168:C170)</f>
        <v>-3</v>
      </c>
      <c r="D167" s="129"/>
      <c r="E167" s="129"/>
    </row>
    <row r="168" spans="1:5" x14ac:dyDescent="0.2">
      <c r="A168" s="128">
        <v>2191</v>
      </c>
      <c r="B168" s="129" t="s">
        <v>582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583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218</v>
      </c>
      <c r="C170" s="130">
        <v>-3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518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2" t="s">
        <v>601</v>
      </c>
      <c r="B1" s="172"/>
      <c r="C1" s="172"/>
      <c r="D1" s="21" t="s">
        <v>498</v>
      </c>
      <c r="E1" s="22">
        <v>2024</v>
      </c>
    </row>
    <row r="2" spans="1:5" ht="18.95" customHeight="1" x14ac:dyDescent="0.2">
      <c r="A2" s="172" t="s">
        <v>504</v>
      </c>
      <c r="B2" s="172"/>
      <c r="C2" s="172"/>
      <c r="D2" s="21" t="s">
        <v>499</v>
      </c>
      <c r="E2" s="22" t="s">
        <v>501</v>
      </c>
    </row>
    <row r="3" spans="1:5" ht="18.95" customHeight="1" x14ac:dyDescent="0.2">
      <c r="A3" s="172" t="s">
        <v>602</v>
      </c>
      <c r="B3" s="172"/>
      <c r="C3" s="172"/>
      <c r="D3" s="21" t="s">
        <v>500</v>
      </c>
      <c r="E3" s="22">
        <v>4</v>
      </c>
    </row>
    <row r="4" spans="1:5" ht="18.95" customHeight="1" x14ac:dyDescent="0.2">
      <c r="A4" s="172" t="s">
        <v>516</v>
      </c>
      <c r="B4" s="172"/>
      <c r="C4" s="172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253</v>
      </c>
      <c r="C9" s="28">
        <v>82188557.620000005</v>
      </c>
    </row>
    <row r="10" spans="1:5" x14ac:dyDescent="0.2">
      <c r="A10" s="27">
        <v>3120</v>
      </c>
      <c r="B10" s="23" t="s">
        <v>384</v>
      </c>
      <c r="C10" s="28">
        <v>14722910.57</v>
      </c>
    </row>
    <row r="11" spans="1:5" x14ac:dyDescent="0.2">
      <c r="A11" s="27">
        <v>3130</v>
      </c>
      <c r="B11" s="23" t="s">
        <v>385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386</v>
      </c>
      <c r="E14" s="26"/>
    </row>
    <row r="15" spans="1:5" x14ac:dyDescent="0.2">
      <c r="A15" s="27">
        <v>3210</v>
      </c>
      <c r="B15" s="23" t="s">
        <v>387</v>
      </c>
      <c r="C15" s="28">
        <v>-84675072.640000001</v>
      </c>
    </row>
    <row r="16" spans="1:5" x14ac:dyDescent="0.2">
      <c r="A16" s="27">
        <v>3220</v>
      </c>
      <c r="B16" s="23" t="s">
        <v>388</v>
      </c>
      <c r="C16" s="28">
        <v>177086005.53999999</v>
      </c>
    </row>
    <row r="17" spans="1:3" x14ac:dyDescent="0.2">
      <c r="A17" s="27">
        <v>3230</v>
      </c>
      <c r="B17" s="23" t="s">
        <v>389</v>
      </c>
      <c r="C17" s="28">
        <f>SUM(C18:C21)</f>
        <v>-1011000</v>
      </c>
    </row>
    <row r="18" spans="1:3" x14ac:dyDescent="0.2">
      <c r="A18" s="27">
        <v>3231</v>
      </c>
      <c r="B18" s="23" t="s">
        <v>390</v>
      </c>
      <c r="C18" s="28">
        <v>-1011000</v>
      </c>
    </row>
    <row r="19" spans="1:3" x14ac:dyDescent="0.2">
      <c r="A19" s="27">
        <v>3232</v>
      </c>
      <c r="B19" s="23" t="s">
        <v>391</v>
      </c>
      <c r="C19" s="28">
        <v>0</v>
      </c>
    </row>
    <row r="20" spans="1:3" x14ac:dyDescent="0.2">
      <c r="A20" s="27">
        <v>3233</v>
      </c>
      <c r="B20" s="23" t="s">
        <v>392</v>
      </c>
      <c r="C20" s="28">
        <v>0</v>
      </c>
    </row>
    <row r="21" spans="1:3" x14ac:dyDescent="0.2">
      <c r="A21" s="27">
        <v>3239</v>
      </c>
      <c r="B21" s="23" t="s">
        <v>393</v>
      </c>
      <c r="C21" s="28">
        <v>0</v>
      </c>
    </row>
    <row r="22" spans="1:3" x14ac:dyDescent="0.2">
      <c r="A22" s="27">
        <v>3240</v>
      </c>
      <c r="B22" s="23" t="s">
        <v>394</v>
      </c>
      <c r="C22" s="28">
        <f>SUM(C23:C25)</f>
        <v>0</v>
      </c>
    </row>
    <row r="23" spans="1:3" x14ac:dyDescent="0.2">
      <c r="A23" s="27">
        <v>3241</v>
      </c>
      <c r="B23" s="23" t="s">
        <v>395</v>
      </c>
      <c r="C23" s="28">
        <v>0</v>
      </c>
    </row>
    <row r="24" spans="1:3" x14ac:dyDescent="0.2">
      <c r="A24" s="27">
        <v>3242</v>
      </c>
      <c r="B24" s="23" t="s">
        <v>396</v>
      </c>
      <c r="C24" s="28">
        <v>0</v>
      </c>
    </row>
    <row r="25" spans="1:3" x14ac:dyDescent="0.2">
      <c r="A25" s="27">
        <v>3243</v>
      </c>
      <c r="B25" s="23" t="s">
        <v>397</v>
      </c>
      <c r="C25" s="28">
        <v>0</v>
      </c>
    </row>
    <row r="26" spans="1:3" x14ac:dyDescent="0.2">
      <c r="A26" s="27">
        <v>3250</v>
      </c>
      <c r="B26" s="23" t="s">
        <v>398</v>
      </c>
      <c r="C26" s="28">
        <f>SUM(C27:C28)</f>
        <v>0</v>
      </c>
    </row>
    <row r="27" spans="1:3" x14ac:dyDescent="0.2">
      <c r="A27" s="27">
        <v>3251</v>
      </c>
      <c r="B27" s="23" t="s">
        <v>399</v>
      </c>
      <c r="C27" s="28">
        <v>0</v>
      </c>
    </row>
    <row r="28" spans="1:3" x14ac:dyDescent="0.2">
      <c r="A28" s="27">
        <v>3252</v>
      </c>
      <c r="B28" s="23" t="s">
        <v>400</v>
      </c>
      <c r="C28" s="28">
        <v>0</v>
      </c>
    </row>
    <row r="30" spans="1:3" x14ac:dyDescent="0.2">
      <c r="B30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37"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2" t="s">
        <v>601</v>
      </c>
      <c r="B1" s="172"/>
      <c r="C1" s="172"/>
      <c r="D1" s="21" t="s">
        <v>498</v>
      </c>
      <c r="E1" s="22">
        <v>2024</v>
      </c>
    </row>
    <row r="2" spans="1:5" s="29" customFormat="1" ht="18.95" customHeight="1" x14ac:dyDescent="0.25">
      <c r="A2" s="172" t="s">
        <v>505</v>
      </c>
      <c r="B2" s="172"/>
      <c r="C2" s="172"/>
      <c r="D2" s="21" t="s">
        <v>499</v>
      </c>
      <c r="E2" s="22" t="s">
        <v>501</v>
      </c>
    </row>
    <row r="3" spans="1:5" s="29" customFormat="1" ht="18.95" customHeight="1" x14ac:dyDescent="0.25">
      <c r="A3" s="172" t="s">
        <v>602</v>
      </c>
      <c r="B3" s="172"/>
      <c r="C3" s="172"/>
      <c r="D3" s="21" t="s">
        <v>500</v>
      </c>
      <c r="E3" s="22">
        <v>4</v>
      </c>
    </row>
    <row r="4" spans="1:5" s="29" customFormat="1" ht="18.95" customHeight="1" x14ac:dyDescent="0.25">
      <c r="A4" s="172" t="s">
        <v>516</v>
      </c>
      <c r="B4" s="172"/>
      <c r="C4" s="172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590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401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402</v>
      </c>
      <c r="C10" s="28">
        <v>6724181.6900000004</v>
      </c>
      <c r="D10" s="28">
        <v>10277987.050000001</v>
      </c>
    </row>
    <row r="11" spans="1:5" x14ac:dyDescent="0.2">
      <c r="A11" s="27">
        <v>1113</v>
      </c>
      <c r="B11" s="23" t="s">
        <v>403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117</v>
      </c>
      <c r="C12" s="28">
        <v>35593917.390000001</v>
      </c>
      <c r="D12" s="28">
        <v>85238109.519999996</v>
      </c>
    </row>
    <row r="13" spans="1:5" x14ac:dyDescent="0.2">
      <c r="A13" s="27">
        <v>1115</v>
      </c>
      <c r="B13" s="23" t="s">
        <v>118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404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405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519</v>
      </c>
      <c r="C16" s="84">
        <f>SUM(C9:C15)</f>
        <v>42318099.079999998</v>
      </c>
      <c r="D16" s="84">
        <f>SUM(D9:D15)</f>
        <v>95516096.569999993</v>
      </c>
    </row>
    <row r="19" spans="1:4" x14ac:dyDescent="0.2">
      <c r="A19" s="25" t="s">
        <v>591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149</v>
      </c>
      <c r="C21" s="84">
        <f>SUM(C22:C28)</f>
        <v>173709562.06</v>
      </c>
      <c r="D21" s="84">
        <f>SUM(D22:D28)</f>
        <v>68977752.540000007</v>
      </c>
    </row>
    <row r="22" spans="1:4" x14ac:dyDescent="0.2">
      <c r="A22" s="27">
        <v>1231</v>
      </c>
      <c r="B22" s="23" t="s">
        <v>150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151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152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153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154</v>
      </c>
      <c r="C26" s="28">
        <v>173709562.06</v>
      </c>
      <c r="D26" s="28">
        <v>68977752.540000007</v>
      </c>
    </row>
    <row r="27" spans="1:4" x14ac:dyDescent="0.2">
      <c r="A27" s="27">
        <v>1236</v>
      </c>
      <c r="B27" s="23" t="s">
        <v>155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156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157</v>
      </c>
      <c r="C29" s="84">
        <f>SUM(C30:C37)</f>
        <v>4563817.12</v>
      </c>
      <c r="D29" s="84">
        <f>SUM(D30:D37)</f>
        <v>2228790.4</v>
      </c>
    </row>
    <row r="30" spans="1:4" x14ac:dyDescent="0.2">
      <c r="A30" s="27">
        <v>1241</v>
      </c>
      <c r="B30" s="23" t="s">
        <v>158</v>
      </c>
      <c r="C30" s="28">
        <v>370297.16</v>
      </c>
      <c r="D30" s="28">
        <v>537034.65</v>
      </c>
    </row>
    <row r="31" spans="1:4" x14ac:dyDescent="0.2">
      <c r="A31" s="27">
        <v>1242</v>
      </c>
      <c r="B31" s="23" t="s">
        <v>159</v>
      </c>
      <c r="C31" s="28">
        <v>10200</v>
      </c>
      <c r="D31" s="28">
        <v>18400</v>
      </c>
    </row>
    <row r="32" spans="1:4" x14ac:dyDescent="0.2">
      <c r="A32" s="27">
        <v>1243</v>
      </c>
      <c r="B32" s="23" t="s">
        <v>160</v>
      </c>
      <c r="C32" s="28">
        <v>16000</v>
      </c>
      <c r="D32" s="28">
        <v>81934.8</v>
      </c>
    </row>
    <row r="33" spans="1:5" x14ac:dyDescent="0.2">
      <c r="A33" s="27">
        <v>1244</v>
      </c>
      <c r="B33" s="23" t="s">
        <v>161</v>
      </c>
      <c r="C33" s="28">
        <v>3799000</v>
      </c>
      <c r="D33" s="28">
        <v>1487733.95</v>
      </c>
    </row>
    <row r="34" spans="1:5" x14ac:dyDescent="0.2">
      <c r="A34" s="27">
        <v>1245</v>
      </c>
      <c r="B34" s="23" t="s">
        <v>162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163</v>
      </c>
      <c r="C35" s="28">
        <v>368319.96</v>
      </c>
      <c r="D35" s="28">
        <v>103687</v>
      </c>
    </row>
    <row r="36" spans="1:5" x14ac:dyDescent="0.2">
      <c r="A36" s="27">
        <v>1247</v>
      </c>
      <c r="B36" s="23" t="s">
        <v>164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165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167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168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169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170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171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172</v>
      </c>
      <c r="C43" s="136">
        <v>0</v>
      </c>
      <c r="D43" s="136">
        <v>0</v>
      </c>
    </row>
    <row r="44" spans="1:5" x14ac:dyDescent="0.2">
      <c r="B44" s="85" t="s">
        <v>520</v>
      </c>
      <c r="C44" s="84">
        <f>C21+C29+C38</f>
        <v>178273379.18000001</v>
      </c>
      <c r="D44" s="84">
        <f>D21+D29+D38</f>
        <v>71206542.940000013</v>
      </c>
    </row>
    <row r="45" spans="1:5" x14ac:dyDescent="0.2">
      <c r="E45" s="156"/>
    </row>
    <row r="46" spans="1:5" x14ac:dyDescent="0.2">
      <c r="A46" s="25" t="s">
        <v>592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521</v>
      </c>
      <c r="C48" s="84">
        <v>-84675072.640000001</v>
      </c>
      <c r="D48" s="84">
        <v>65957196.979999997</v>
      </c>
      <c r="E48" s="156"/>
    </row>
    <row r="49" spans="1:4" x14ac:dyDescent="0.2">
      <c r="A49" s="27"/>
      <c r="B49" s="85" t="s">
        <v>510</v>
      </c>
      <c r="C49" s="84">
        <f>C54+C66+C94+C97+C50</f>
        <v>176233997.36000001</v>
      </c>
      <c r="D49" s="84">
        <f>D54+D66+D94+D97+D50</f>
        <v>59381977.960000001</v>
      </c>
    </row>
    <row r="50" spans="1:4" x14ac:dyDescent="0.2">
      <c r="A50" s="100">
        <v>5100</v>
      </c>
      <c r="B50" s="101" t="s">
        <v>278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145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145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540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343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345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348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351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514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355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356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357</v>
      </c>
      <c r="C66" s="84">
        <f>C67+C76+C79+C85</f>
        <v>5317848.71</v>
      </c>
      <c r="D66" s="84">
        <f>D67+D76+D79+D85</f>
        <v>4625857.2399999993</v>
      </c>
    </row>
    <row r="67" spans="1:4" x14ac:dyDescent="0.2">
      <c r="A67" s="27">
        <v>5510</v>
      </c>
      <c r="B67" s="23" t="s">
        <v>358</v>
      </c>
      <c r="C67" s="28">
        <f>SUM(C68:C75)</f>
        <v>5317848.71</v>
      </c>
      <c r="D67" s="28">
        <f>SUM(D68:D75)</f>
        <v>4625857.2399999993</v>
      </c>
    </row>
    <row r="68" spans="1:4" x14ac:dyDescent="0.2">
      <c r="A68" s="27">
        <v>5511</v>
      </c>
      <c r="B68" s="23" t="s">
        <v>359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360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361</v>
      </c>
      <c r="C70" s="28">
        <v>2359265.87</v>
      </c>
      <c r="D70" s="28">
        <v>2236718.0099999998</v>
      </c>
    </row>
    <row r="71" spans="1:4" x14ac:dyDescent="0.2">
      <c r="A71" s="27">
        <v>5514</v>
      </c>
      <c r="B71" s="23" t="s">
        <v>362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363</v>
      </c>
      <c r="C72" s="28">
        <v>2855962.21</v>
      </c>
      <c r="D72" s="28">
        <v>2100644</v>
      </c>
    </row>
    <row r="73" spans="1:4" x14ac:dyDescent="0.2">
      <c r="A73" s="27">
        <v>5516</v>
      </c>
      <c r="B73" s="23" t="s">
        <v>364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365</v>
      </c>
      <c r="C74" s="28">
        <v>52038.07</v>
      </c>
      <c r="D74" s="28">
        <v>54471.06</v>
      </c>
    </row>
    <row r="75" spans="1:4" x14ac:dyDescent="0.2">
      <c r="A75" s="27">
        <v>5518</v>
      </c>
      <c r="B75" s="23" t="s">
        <v>41</v>
      </c>
      <c r="C75" s="28">
        <v>50582.559999999998</v>
      </c>
      <c r="D75" s="28">
        <v>234024.17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366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367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369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370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371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372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373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375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376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377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378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379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274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380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381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160725097.58000001</v>
      </c>
      <c r="D94" s="84">
        <f>D95</f>
        <v>48786364.850000001</v>
      </c>
    </row>
    <row r="95" spans="1:4" x14ac:dyDescent="0.2">
      <c r="A95" s="27">
        <v>5610</v>
      </c>
      <c r="B95" s="23" t="s">
        <v>382</v>
      </c>
      <c r="C95" s="28">
        <f>C96</f>
        <v>160725097.58000001</v>
      </c>
      <c r="D95" s="28">
        <f>D96</f>
        <v>48786364.850000001</v>
      </c>
    </row>
    <row r="96" spans="1:4" x14ac:dyDescent="0.2">
      <c r="A96" s="27">
        <v>5611</v>
      </c>
      <c r="B96" s="23" t="s">
        <v>383</v>
      </c>
      <c r="C96" s="28">
        <v>160725097.58000001</v>
      </c>
      <c r="D96" s="28">
        <v>48786364.850000001</v>
      </c>
    </row>
    <row r="97" spans="1:4" x14ac:dyDescent="0.2">
      <c r="A97" s="34">
        <v>2110</v>
      </c>
      <c r="B97" s="88" t="s">
        <v>522</v>
      </c>
      <c r="C97" s="84">
        <f>SUM(C98:C102)</f>
        <v>10191051.07</v>
      </c>
      <c r="D97" s="84">
        <f>SUM(D98:D102)</f>
        <v>5969755.8699999992</v>
      </c>
    </row>
    <row r="98" spans="1:4" x14ac:dyDescent="0.2">
      <c r="A98" s="27">
        <v>2111</v>
      </c>
      <c r="B98" s="23" t="s">
        <v>523</v>
      </c>
      <c r="C98" s="28">
        <v>105084.74</v>
      </c>
      <c r="D98" s="28">
        <v>14092.99</v>
      </c>
    </row>
    <row r="99" spans="1:4" x14ac:dyDescent="0.2">
      <c r="A99" s="27">
        <v>2112</v>
      </c>
      <c r="B99" s="23" t="s">
        <v>524</v>
      </c>
      <c r="C99" s="28">
        <v>25242.39</v>
      </c>
      <c r="D99" s="28">
        <v>16956.810000000001</v>
      </c>
    </row>
    <row r="100" spans="1:4" x14ac:dyDescent="0.2">
      <c r="A100" s="27">
        <v>2112</v>
      </c>
      <c r="B100" s="23" t="s">
        <v>525</v>
      </c>
      <c r="C100" s="28">
        <v>10047723.939999999</v>
      </c>
      <c r="D100" s="28">
        <v>5924549.8499999996</v>
      </c>
    </row>
    <row r="101" spans="1:4" x14ac:dyDescent="0.2">
      <c r="A101" s="27">
        <v>2115</v>
      </c>
      <c r="B101" s="23" t="s">
        <v>526</v>
      </c>
      <c r="C101" s="28">
        <v>13000</v>
      </c>
      <c r="D101" s="28">
        <v>14156.22</v>
      </c>
    </row>
    <row r="102" spans="1:4" x14ac:dyDescent="0.2">
      <c r="A102" s="27">
        <v>2114</v>
      </c>
      <c r="B102" s="23" t="s">
        <v>527</v>
      </c>
      <c r="C102" s="28">
        <v>0</v>
      </c>
      <c r="D102" s="28">
        <v>0</v>
      </c>
    </row>
    <row r="103" spans="1:4" x14ac:dyDescent="0.2">
      <c r="A103" s="27"/>
      <c r="B103" s="85" t="s">
        <v>528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541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542</v>
      </c>
      <c r="C105" s="109">
        <v>0</v>
      </c>
      <c r="D105" s="109">
        <v>0</v>
      </c>
    </row>
    <row r="106" spans="1:4" x14ac:dyDescent="0.2">
      <c r="A106" s="103"/>
      <c r="B106" s="108" t="s">
        <v>543</v>
      </c>
      <c r="C106" s="109">
        <v>0</v>
      </c>
      <c r="D106" s="109">
        <v>0</v>
      </c>
    </row>
    <row r="107" spans="1:4" x14ac:dyDescent="0.2">
      <c r="A107" s="103"/>
      <c r="B107" s="108" t="s">
        <v>544</v>
      </c>
      <c r="C107" s="109">
        <v>0</v>
      </c>
      <c r="D107" s="109">
        <v>0</v>
      </c>
    </row>
    <row r="108" spans="1:4" x14ac:dyDescent="0.2">
      <c r="A108" s="103"/>
      <c r="B108" s="108" t="s">
        <v>545</v>
      </c>
      <c r="C108" s="109">
        <v>0</v>
      </c>
      <c r="D108" s="109">
        <v>0</v>
      </c>
    </row>
    <row r="109" spans="1:4" x14ac:dyDescent="0.2">
      <c r="A109" s="103"/>
      <c r="B109" s="110" t="s">
        <v>546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173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547</v>
      </c>
      <c r="C111" s="109">
        <v>0</v>
      </c>
      <c r="D111" s="109">
        <v>0</v>
      </c>
    </row>
    <row r="112" spans="1:4" x14ac:dyDescent="0.2">
      <c r="A112" s="103"/>
      <c r="B112" s="110" t="s">
        <v>548</v>
      </c>
      <c r="C112" s="102">
        <f>+C113+C135</f>
        <v>24663</v>
      </c>
      <c r="D112" s="102">
        <f>+D113+D135</f>
        <v>0</v>
      </c>
    </row>
    <row r="113" spans="1:4" x14ac:dyDescent="0.2">
      <c r="A113" s="100">
        <v>4300</v>
      </c>
      <c r="B113" s="106" t="s">
        <v>596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261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430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262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263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264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265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266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267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268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269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269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270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270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271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272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431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273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274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275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432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271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529</v>
      </c>
      <c r="C135" s="84">
        <f>SUM(C136:C144)</f>
        <v>24663</v>
      </c>
      <c r="D135" s="84">
        <f>SUM(D136:D144)</f>
        <v>0</v>
      </c>
    </row>
    <row r="136" spans="1:4" x14ac:dyDescent="0.2">
      <c r="A136" s="27">
        <v>1124</v>
      </c>
      <c r="B136" s="89" t="s">
        <v>530</v>
      </c>
      <c r="C136" s="90">
        <v>7799.5</v>
      </c>
      <c r="D136" s="28">
        <v>0.17</v>
      </c>
    </row>
    <row r="137" spans="1:4" x14ac:dyDescent="0.2">
      <c r="A137" s="27">
        <v>1124</v>
      </c>
      <c r="B137" s="89" t="s">
        <v>531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532</v>
      </c>
      <c r="C138" s="90">
        <v>538.52</v>
      </c>
      <c r="D138" s="28">
        <v>-0.02</v>
      </c>
    </row>
    <row r="139" spans="1:4" x14ac:dyDescent="0.2">
      <c r="A139" s="27">
        <v>1124</v>
      </c>
      <c r="B139" s="89" t="s">
        <v>533</v>
      </c>
      <c r="C139" s="90">
        <v>14670.11</v>
      </c>
      <c r="D139" s="28">
        <v>-0.01</v>
      </c>
    </row>
    <row r="140" spans="1:4" x14ac:dyDescent="0.2">
      <c r="A140" s="27">
        <v>1124</v>
      </c>
      <c r="B140" s="89" t="s">
        <v>534</v>
      </c>
      <c r="C140" s="28">
        <v>28.98</v>
      </c>
      <c r="D140" s="28">
        <v>-0.04</v>
      </c>
    </row>
    <row r="141" spans="1:4" x14ac:dyDescent="0.2">
      <c r="A141" s="27">
        <v>1124</v>
      </c>
      <c r="B141" s="89" t="s">
        <v>535</v>
      </c>
      <c r="C141" s="28">
        <v>1625.89</v>
      </c>
      <c r="D141" s="28">
        <v>-0.1</v>
      </c>
    </row>
    <row r="142" spans="1:4" x14ac:dyDescent="0.2">
      <c r="A142" s="27">
        <v>1122</v>
      </c>
      <c r="B142" s="89" t="s">
        <v>536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537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538</v>
      </c>
      <c r="C144" s="28">
        <v>0</v>
      </c>
      <c r="D144" s="28">
        <v>0</v>
      </c>
    </row>
    <row r="145" spans="1:4" x14ac:dyDescent="0.2">
      <c r="A145" s="27"/>
      <c r="B145" s="91" t="s">
        <v>539</v>
      </c>
      <c r="C145" s="84">
        <f>C48+C49+C103-C109-C112</f>
        <v>91534261.720000014</v>
      </c>
      <c r="D145" s="84">
        <f>D48+D49+D103-D109-D112</f>
        <v>125339174.94</v>
      </c>
    </row>
    <row r="147" spans="1:4" x14ac:dyDescent="0.2">
      <c r="B147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F12" sqref="F12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3" t="s">
        <v>601</v>
      </c>
      <c r="B1" s="174"/>
      <c r="C1" s="175"/>
    </row>
    <row r="2" spans="1:3" s="30" customFormat="1" ht="18" customHeight="1" x14ac:dyDescent="0.25">
      <c r="A2" s="176" t="s">
        <v>506</v>
      </c>
      <c r="B2" s="177"/>
      <c r="C2" s="178"/>
    </row>
    <row r="3" spans="1:3" s="30" customFormat="1" ht="18" customHeight="1" x14ac:dyDescent="0.25">
      <c r="A3" s="176" t="s">
        <v>602</v>
      </c>
      <c r="B3" s="177"/>
      <c r="C3" s="178"/>
    </row>
    <row r="4" spans="1:3" s="32" customFormat="1" ht="18" customHeight="1" x14ac:dyDescent="0.2">
      <c r="A4" s="179" t="s">
        <v>507</v>
      </c>
      <c r="B4" s="180"/>
      <c r="C4" s="181"/>
    </row>
    <row r="5" spans="1:3" s="32" customFormat="1" ht="18" customHeight="1" x14ac:dyDescent="0.2">
      <c r="A5" s="182" t="s">
        <v>406</v>
      </c>
      <c r="B5" s="183"/>
      <c r="C5" s="147">
        <v>2024</v>
      </c>
    </row>
    <row r="6" spans="1:3" x14ac:dyDescent="0.2">
      <c r="A6" s="47" t="s">
        <v>435</v>
      </c>
      <c r="B6" s="47"/>
      <c r="C6" s="92">
        <v>350884302.25</v>
      </c>
    </row>
    <row r="7" spans="1:3" x14ac:dyDescent="0.2">
      <c r="A7" s="48"/>
      <c r="B7" s="49"/>
      <c r="C7" s="50"/>
    </row>
    <row r="8" spans="1:3" x14ac:dyDescent="0.2">
      <c r="A8" s="57" t="s">
        <v>436</v>
      </c>
      <c r="B8" s="57"/>
      <c r="C8" s="93">
        <f>SUM(C9:C14)</f>
        <v>0</v>
      </c>
    </row>
    <row r="9" spans="1:3" x14ac:dyDescent="0.2">
      <c r="A9" s="64" t="s">
        <v>437</v>
      </c>
      <c r="B9" s="63" t="s">
        <v>261</v>
      </c>
      <c r="C9" s="94">
        <v>0</v>
      </c>
    </row>
    <row r="10" spans="1:3" x14ac:dyDescent="0.2">
      <c r="A10" s="51" t="s">
        <v>438</v>
      </c>
      <c r="B10" s="52" t="s">
        <v>447</v>
      </c>
      <c r="C10" s="94">
        <v>0</v>
      </c>
    </row>
    <row r="11" spans="1:3" x14ac:dyDescent="0.2">
      <c r="A11" s="51" t="s">
        <v>439</v>
      </c>
      <c r="B11" s="52" t="s">
        <v>269</v>
      </c>
      <c r="C11" s="94">
        <v>0</v>
      </c>
    </row>
    <row r="12" spans="1:3" x14ac:dyDescent="0.2">
      <c r="A12" s="51" t="s">
        <v>440</v>
      </c>
      <c r="B12" s="52" t="s">
        <v>270</v>
      </c>
      <c r="C12" s="94">
        <v>0</v>
      </c>
    </row>
    <row r="13" spans="1:3" x14ac:dyDescent="0.2">
      <c r="A13" s="51" t="s">
        <v>441</v>
      </c>
      <c r="B13" s="52" t="s">
        <v>271</v>
      </c>
      <c r="C13" s="94">
        <v>0</v>
      </c>
    </row>
    <row r="14" spans="1:3" x14ac:dyDescent="0.2">
      <c r="A14" s="53" t="s">
        <v>442</v>
      </c>
      <c r="B14" s="54" t="s">
        <v>443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598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446</v>
      </c>
      <c r="C17" s="94">
        <v>0</v>
      </c>
    </row>
    <row r="18" spans="1:3" x14ac:dyDescent="0.2">
      <c r="A18" s="59">
        <v>3.2</v>
      </c>
      <c r="B18" s="52" t="s">
        <v>444</v>
      </c>
      <c r="C18" s="94">
        <v>0</v>
      </c>
    </row>
    <row r="19" spans="1:3" x14ac:dyDescent="0.2">
      <c r="A19" s="59">
        <v>3.3</v>
      </c>
      <c r="B19" s="54" t="s">
        <v>445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549</v>
      </c>
      <c r="B21" s="62"/>
      <c r="C21" s="92">
        <f>C6+C8-C16</f>
        <v>350884302.25</v>
      </c>
    </row>
    <row r="23" spans="1:3" x14ac:dyDescent="0.2">
      <c r="B23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14" sqref="B14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4" t="s">
        <v>115</v>
      </c>
      <c r="B1" s="185"/>
      <c r="C1" s="186"/>
    </row>
    <row r="2" spans="1:3" s="33" customFormat="1" ht="18.95" customHeight="1" x14ac:dyDescent="0.25">
      <c r="A2" s="187" t="s">
        <v>508</v>
      </c>
      <c r="B2" s="188"/>
      <c r="C2" s="189"/>
    </row>
    <row r="3" spans="1:3" s="33" customFormat="1" ht="18.95" customHeight="1" x14ac:dyDescent="0.25">
      <c r="A3" s="187" t="s">
        <v>602</v>
      </c>
      <c r="B3" s="188"/>
      <c r="C3" s="189"/>
    </row>
    <row r="4" spans="1:3" x14ac:dyDescent="0.2">
      <c r="A4" s="179" t="s">
        <v>507</v>
      </c>
      <c r="B4" s="180"/>
      <c r="C4" s="181"/>
    </row>
    <row r="5" spans="1:3" ht="22.15" customHeight="1" x14ac:dyDescent="0.2">
      <c r="A5" s="190" t="s">
        <v>406</v>
      </c>
      <c r="B5" s="191"/>
      <c r="C5" s="147">
        <v>2024</v>
      </c>
    </row>
    <row r="6" spans="1:3" x14ac:dyDescent="0.2">
      <c r="A6" s="72" t="s">
        <v>448</v>
      </c>
      <c r="B6" s="47"/>
      <c r="C6" s="96">
        <v>447789807.77999997</v>
      </c>
    </row>
    <row r="7" spans="1:3" x14ac:dyDescent="0.2">
      <c r="A7" s="66"/>
      <c r="B7" s="49"/>
      <c r="C7" s="67"/>
    </row>
    <row r="8" spans="1:3" x14ac:dyDescent="0.2">
      <c r="A8" s="57" t="s">
        <v>449</v>
      </c>
      <c r="B8" s="68"/>
      <c r="C8" s="93">
        <f>SUM(C9:C29)</f>
        <v>178273379.18000001</v>
      </c>
    </row>
    <row r="9" spans="1:3" x14ac:dyDescent="0.2">
      <c r="A9" s="82">
        <v>2.1</v>
      </c>
      <c r="B9" s="73" t="s">
        <v>289</v>
      </c>
      <c r="C9" s="97">
        <v>0</v>
      </c>
    </row>
    <row r="10" spans="1:3" x14ac:dyDescent="0.2">
      <c r="A10" s="82">
        <v>2.2000000000000002</v>
      </c>
      <c r="B10" s="73" t="s">
        <v>286</v>
      </c>
      <c r="C10" s="97">
        <v>0</v>
      </c>
    </row>
    <row r="11" spans="1:3" x14ac:dyDescent="0.2">
      <c r="A11" s="78">
        <v>2.2999999999999998</v>
      </c>
      <c r="B11" s="65" t="s">
        <v>158</v>
      </c>
      <c r="C11" s="97">
        <v>370297.16</v>
      </c>
    </row>
    <row r="12" spans="1:3" x14ac:dyDescent="0.2">
      <c r="A12" s="78">
        <v>2.4</v>
      </c>
      <c r="B12" s="65" t="s">
        <v>159</v>
      </c>
      <c r="C12" s="97">
        <v>10200</v>
      </c>
    </row>
    <row r="13" spans="1:3" x14ac:dyDescent="0.2">
      <c r="A13" s="78">
        <v>2.5</v>
      </c>
      <c r="B13" s="65" t="s">
        <v>160</v>
      </c>
      <c r="C13" s="97">
        <v>16000</v>
      </c>
    </row>
    <row r="14" spans="1:3" x14ac:dyDescent="0.2">
      <c r="A14" s="78">
        <v>2.6</v>
      </c>
      <c r="B14" s="65" t="s">
        <v>161</v>
      </c>
      <c r="C14" s="97">
        <v>3799000</v>
      </c>
    </row>
    <row r="15" spans="1:3" x14ac:dyDescent="0.2">
      <c r="A15" s="78">
        <v>2.7</v>
      </c>
      <c r="B15" s="65" t="s">
        <v>162</v>
      </c>
      <c r="C15" s="97">
        <v>0</v>
      </c>
    </row>
    <row r="16" spans="1:3" x14ac:dyDescent="0.2">
      <c r="A16" s="78">
        <v>2.8</v>
      </c>
      <c r="B16" s="65" t="s">
        <v>163</v>
      </c>
      <c r="C16" s="97">
        <v>368319.96</v>
      </c>
    </row>
    <row r="17" spans="1:3" x14ac:dyDescent="0.2">
      <c r="A17" s="78">
        <v>2.9</v>
      </c>
      <c r="B17" s="65" t="s">
        <v>165</v>
      </c>
      <c r="C17" s="97">
        <v>0</v>
      </c>
    </row>
    <row r="18" spans="1:3" x14ac:dyDescent="0.2">
      <c r="A18" s="78" t="s">
        <v>450</v>
      </c>
      <c r="B18" s="65" t="s">
        <v>451</v>
      </c>
      <c r="C18" s="97">
        <v>0</v>
      </c>
    </row>
    <row r="19" spans="1:3" x14ac:dyDescent="0.2">
      <c r="A19" s="78" t="s">
        <v>476</v>
      </c>
      <c r="B19" s="65" t="s">
        <v>167</v>
      </c>
      <c r="C19" s="97">
        <v>0</v>
      </c>
    </row>
    <row r="20" spans="1:3" x14ac:dyDescent="0.2">
      <c r="A20" s="78" t="s">
        <v>477</v>
      </c>
      <c r="B20" s="65" t="s">
        <v>452</v>
      </c>
      <c r="C20" s="97">
        <v>173709562.06</v>
      </c>
    </row>
    <row r="21" spans="1:3" x14ac:dyDescent="0.2">
      <c r="A21" s="78" t="s">
        <v>478</v>
      </c>
      <c r="B21" s="65" t="s">
        <v>453</v>
      </c>
      <c r="C21" s="97">
        <v>0</v>
      </c>
    </row>
    <row r="22" spans="1:3" x14ac:dyDescent="0.2">
      <c r="A22" s="78" t="s">
        <v>479</v>
      </c>
      <c r="B22" s="65" t="s">
        <v>454</v>
      </c>
      <c r="C22" s="97">
        <v>0</v>
      </c>
    </row>
    <row r="23" spans="1:3" x14ac:dyDescent="0.2">
      <c r="A23" s="78" t="s">
        <v>455</v>
      </c>
      <c r="B23" s="65" t="s">
        <v>456</v>
      </c>
      <c r="C23" s="97">
        <v>0</v>
      </c>
    </row>
    <row r="24" spans="1:3" x14ac:dyDescent="0.2">
      <c r="A24" s="78" t="s">
        <v>457</v>
      </c>
      <c r="B24" s="65" t="s">
        <v>458</v>
      </c>
      <c r="C24" s="97">
        <v>0</v>
      </c>
    </row>
    <row r="25" spans="1:3" x14ac:dyDescent="0.2">
      <c r="A25" s="78" t="s">
        <v>459</v>
      </c>
      <c r="B25" s="65" t="s">
        <v>460</v>
      </c>
      <c r="C25" s="97">
        <v>0</v>
      </c>
    </row>
    <row r="26" spans="1:3" x14ac:dyDescent="0.2">
      <c r="A26" s="78" t="s">
        <v>461</v>
      </c>
      <c r="B26" s="65" t="s">
        <v>462</v>
      </c>
      <c r="C26" s="97">
        <v>0</v>
      </c>
    </row>
    <row r="27" spans="1:3" x14ac:dyDescent="0.2">
      <c r="A27" s="78" t="s">
        <v>463</v>
      </c>
      <c r="B27" s="65" t="s">
        <v>464</v>
      </c>
      <c r="C27" s="97">
        <v>0</v>
      </c>
    </row>
    <row r="28" spans="1:3" x14ac:dyDescent="0.2">
      <c r="A28" s="78" t="s">
        <v>465</v>
      </c>
      <c r="B28" s="65" t="s">
        <v>466</v>
      </c>
      <c r="C28" s="97">
        <v>0</v>
      </c>
    </row>
    <row r="29" spans="1:3" x14ac:dyDescent="0.2">
      <c r="A29" s="78" t="s">
        <v>467</v>
      </c>
      <c r="B29" s="73" t="s">
        <v>468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469</v>
      </c>
      <c r="B31" s="77"/>
      <c r="C31" s="98">
        <f>SUM(C32:C38)</f>
        <v>166042946.29000002</v>
      </c>
    </row>
    <row r="32" spans="1:3" x14ac:dyDescent="0.2">
      <c r="A32" s="78" t="s">
        <v>470</v>
      </c>
      <c r="B32" s="65" t="s">
        <v>358</v>
      </c>
      <c r="C32" s="97">
        <v>5317848.71</v>
      </c>
    </row>
    <row r="33" spans="1:3" x14ac:dyDescent="0.2">
      <c r="A33" s="78" t="s">
        <v>471</v>
      </c>
      <c r="B33" s="65" t="s">
        <v>40</v>
      </c>
      <c r="C33" s="97">
        <v>0</v>
      </c>
    </row>
    <row r="34" spans="1:3" x14ac:dyDescent="0.2">
      <c r="A34" s="78" t="s">
        <v>472</v>
      </c>
      <c r="B34" s="65" t="s">
        <v>368</v>
      </c>
      <c r="C34" s="97">
        <v>0</v>
      </c>
    </row>
    <row r="35" spans="1:3" x14ac:dyDescent="0.2">
      <c r="A35" s="78" t="s">
        <v>473</v>
      </c>
      <c r="B35" s="65" t="s">
        <v>374</v>
      </c>
      <c r="C35" s="97">
        <v>0</v>
      </c>
    </row>
    <row r="36" spans="1:3" x14ac:dyDescent="0.2">
      <c r="A36" s="78" t="s">
        <v>474</v>
      </c>
      <c r="B36" s="65" t="s">
        <v>382</v>
      </c>
      <c r="C36" s="97">
        <v>160725097.58000001</v>
      </c>
    </row>
    <row r="37" spans="1:3" x14ac:dyDescent="0.2">
      <c r="A37" s="78" t="s">
        <v>551</v>
      </c>
      <c r="B37" s="65" t="s">
        <v>599</v>
      </c>
      <c r="C37" s="97">
        <v>0</v>
      </c>
    </row>
    <row r="38" spans="1:3" x14ac:dyDescent="0.2">
      <c r="A38" s="78" t="s">
        <v>552</v>
      </c>
      <c r="B38" s="73" t="s">
        <v>475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550</v>
      </c>
      <c r="B40" s="47"/>
      <c r="C40" s="92">
        <f>C6-C8+C31</f>
        <v>435559374.88999999</v>
      </c>
    </row>
    <row r="42" spans="1:3" x14ac:dyDescent="0.2">
      <c r="B42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6" workbookViewId="0">
      <selection activeCell="B49" sqref="B49:C49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2" t="s">
        <v>601</v>
      </c>
      <c r="B1" s="193"/>
      <c r="C1" s="193"/>
      <c r="D1" s="193"/>
      <c r="E1" s="193"/>
      <c r="F1" s="193"/>
      <c r="G1" s="21" t="s">
        <v>498</v>
      </c>
      <c r="H1" s="22">
        <v>2024</v>
      </c>
    </row>
    <row r="2" spans="1:10" ht="18.95" customHeight="1" x14ac:dyDescent="0.2">
      <c r="A2" s="172" t="s">
        <v>509</v>
      </c>
      <c r="B2" s="193"/>
      <c r="C2" s="193"/>
      <c r="D2" s="193"/>
      <c r="E2" s="193"/>
      <c r="F2" s="193"/>
      <c r="G2" s="21" t="s">
        <v>499</v>
      </c>
      <c r="H2" s="22" t="s">
        <v>501</v>
      </c>
    </row>
    <row r="3" spans="1:10" ht="18.95" customHeight="1" x14ac:dyDescent="0.2">
      <c r="A3" s="194" t="s">
        <v>602</v>
      </c>
      <c r="B3" s="195"/>
      <c r="C3" s="195"/>
      <c r="D3" s="195"/>
      <c r="E3" s="195"/>
      <c r="F3" s="195"/>
      <c r="G3" s="21" t="s">
        <v>500</v>
      </c>
      <c r="H3" s="22">
        <v>4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116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406</v>
      </c>
      <c r="C8" s="26" t="s">
        <v>109</v>
      </c>
      <c r="D8" s="26" t="s">
        <v>407</v>
      </c>
      <c r="E8" s="26" t="s">
        <v>408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140" t="s">
        <v>603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553</v>
      </c>
      <c r="C39" s="192"/>
      <c r="D39" s="28"/>
      <c r="E39" s="28"/>
      <c r="F39" s="28"/>
    </row>
    <row r="40" spans="1:6" x14ac:dyDescent="0.2">
      <c r="B40" s="142" t="s">
        <v>406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0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0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0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554</v>
      </c>
      <c r="C48" s="192"/>
    </row>
    <row r="49" spans="1:3" x14ac:dyDescent="0.2">
      <c r="B49" s="149" t="s">
        <v>406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0</v>
      </c>
    </row>
    <row r="51" spans="1:3" x14ac:dyDescent="0.2">
      <c r="A51" s="23">
        <v>8220</v>
      </c>
      <c r="B51" s="112" t="s">
        <v>46</v>
      </c>
      <c r="C51" s="114">
        <v>0</v>
      </c>
    </row>
    <row r="52" spans="1:3" x14ac:dyDescent="0.2">
      <c r="A52" s="23">
        <v>8230</v>
      </c>
      <c r="B52" s="112" t="s">
        <v>600</v>
      </c>
      <c r="C52" s="114">
        <v>0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0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2019-02-13T21:19:08Z</cp:lastPrinted>
  <dcterms:created xsi:type="dcterms:W3CDTF">2012-12-11T20:36:24Z</dcterms:created>
  <dcterms:modified xsi:type="dcterms:W3CDTF">2025-01-30T18:51:32Z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