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43D73A4C-2DC8-435B-936F-42651CD9AD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B4" i="2"/>
  <c r="C55" i="2"/>
  <c r="B55" i="2"/>
  <c r="C54" i="2" l="1"/>
  <c r="B54" i="2"/>
  <c r="C49" i="2"/>
  <c r="C48" i="2" s="1"/>
  <c r="B49" i="2"/>
  <c r="B48" i="2" s="1"/>
  <c r="C41" i="2"/>
  <c r="B41" i="2"/>
  <c r="C36" i="2"/>
  <c r="B36" i="2"/>
  <c r="B45" i="2" s="1"/>
  <c r="C16" i="2"/>
  <c r="B16" i="2"/>
  <c r="B33" i="2"/>
  <c r="B61" i="2" s="1"/>
  <c r="C45" i="2" l="1"/>
  <c r="C33" i="2"/>
  <c r="B59" i="2"/>
  <c r="C59" i="2"/>
  <c r="C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<sst xmlns="http://schemas.openxmlformats.org/spreadsheetml/2006/main" count="58" uniqueCount="50">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</sst>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>
      <alignment horizontal="center" vertical="top" wrapText="1"/>
    </xf>
    <xf numFmtId="3" fontId="4" fillId="0" borderId="0" xfId="8" applyNumberFormat="1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NumberFormat="1" applyFont="1" applyFill="1" applyBorder="1" applyAlignment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zoomScaleNormal="100" workbookViewId="0">
      <selection activeCell="E9" sqref="E9"/>
    </sheetView>
  </sheetViews>
  <sheetFormatPr baseColWidth="10" defaultColWidth="12" defaultRowHeight="11.25" x14ac:dyDescent="0.2"/>
  <cols>
    <col min="1" max="1" width="90.83203125" style="1" customWidth="1"/>
    <col min="2" max="2" width="25.83203125" style="16" customWidth="1"/>
    <col min="3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19" t="s">
        <v>49</v>
      </c>
      <c r="B1" s="20"/>
      <c r="C1" s="21"/>
    </row>
    <row r="2" spans="1:3" ht="15" customHeight="1" x14ac:dyDescent="0.2">
      <c r="A2" s="3" t="s">
        <v>0</v>
      </c>
      <c r="B2" s="22">
        <v>2025</v>
      </c>
      <c r="C2" s="2">
        <v>2024</v>
      </c>
    </row>
    <row r="3" spans="1:3" ht="11.25" customHeight="1" x14ac:dyDescent="0.2">
      <c r="A3" s="7" t="s">
        <v>1</v>
      </c>
      <c r="B3" s="6"/>
      <c r="C3" s="8"/>
    </row>
    <row r="4" spans="1:3" ht="11.25" customHeight="1" x14ac:dyDescent="0.2">
      <c r="A4" s="9" t="s">
        <v>2</v>
      </c>
      <c r="B4" s="4">
        <f>SUM(B5:B14)</f>
        <v>16953199.93</v>
      </c>
      <c r="C4" s="4">
        <f>SUM(C5:C14)</f>
        <v>60673490.089999996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0</v>
      </c>
      <c r="C9" s="5">
        <v>28020.55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16953199.93</v>
      </c>
      <c r="C11" s="5">
        <v>60645469.539999999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11304619.07</v>
      </c>
      <c r="C16" s="4">
        <f>SUM(C17:C32)</f>
        <v>55101509.600000001</v>
      </c>
    </row>
    <row r="17" spans="1:3" ht="11.25" customHeight="1" x14ac:dyDescent="0.2">
      <c r="A17" s="10" t="s">
        <v>14</v>
      </c>
      <c r="B17" s="5">
        <v>3871949.51</v>
      </c>
      <c r="C17" s="5">
        <v>18975946.510000002</v>
      </c>
    </row>
    <row r="18" spans="1:3" ht="11.25" customHeight="1" x14ac:dyDescent="0.2">
      <c r="A18" s="10" t="s">
        <v>15</v>
      </c>
      <c r="B18" s="5">
        <v>1824671.54</v>
      </c>
      <c r="C18" s="5">
        <v>8702131.5199999996</v>
      </c>
    </row>
    <row r="19" spans="1:3" ht="11.25" customHeight="1" x14ac:dyDescent="0.2">
      <c r="A19" s="10" t="s">
        <v>16</v>
      </c>
      <c r="B19" s="5">
        <v>5607998.0199999996</v>
      </c>
      <c r="C19" s="5">
        <v>24943431.57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0</v>
      </c>
      <c r="C31" s="5">
        <v>2480000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5648580.8599999994</v>
      </c>
      <c r="C33" s="4">
        <f>C4-C16</f>
        <v>5571980.4899999946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641478.46</v>
      </c>
      <c r="C41" s="4">
        <f>SUM(C42:C44)</f>
        <v>2301653.9300000002</v>
      </c>
    </row>
    <row r="42" spans="1:3" ht="11.25" customHeight="1" x14ac:dyDescent="0.2">
      <c r="A42" s="10" t="s">
        <v>32</v>
      </c>
      <c r="B42" s="5">
        <v>188013.79</v>
      </c>
      <c r="C42" s="5">
        <v>62000</v>
      </c>
    </row>
    <row r="43" spans="1:3" ht="11.25" customHeight="1" x14ac:dyDescent="0.2">
      <c r="A43" s="10" t="s">
        <v>33</v>
      </c>
      <c r="B43" s="5">
        <v>453464.67</v>
      </c>
      <c r="C43" s="5">
        <v>2239653.9300000002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-641478.46</v>
      </c>
      <c r="C45" s="4">
        <f>C36-C41</f>
        <v>-2301653.9300000002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0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0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1138.55</v>
      </c>
      <c r="C54" s="4">
        <f>SUM(C55+C58)</f>
        <v>1305071.6299999999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1138.55</v>
      </c>
      <c r="C58" s="5">
        <v>1305071.6299999999</v>
      </c>
    </row>
    <row r="59" spans="1:3" ht="11.25" customHeight="1" x14ac:dyDescent="0.2">
      <c r="A59" s="7" t="s">
        <v>44</v>
      </c>
      <c r="B59" s="4">
        <f>B48-B54</f>
        <v>-1138.55</v>
      </c>
      <c r="C59" s="4">
        <f>C48-C54</f>
        <v>-1305071.6299999999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5005963.8499999996</v>
      </c>
      <c r="C61" s="4">
        <f>C59+C45+C33</f>
        <v>1965254.9299999946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3831770.84</v>
      </c>
      <c r="C63" s="4">
        <v>1866515.91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v>8837734.6899999995</v>
      </c>
      <c r="C65" s="4">
        <v>3831770.84</v>
      </c>
    </row>
    <row r="66" spans="1:3" ht="11.25" customHeight="1" x14ac:dyDescent="0.2">
      <c r="A66" s="13"/>
      <c r="B66" s="15"/>
      <c r="C66" s="14"/>
    </row>
    <row r="68" spans="1:3" ht="27.75" customHeight="1" x14ac:dyDescent="0.2">
      <c r="A68" s="17" t="s">
        <v>48</v>
      </c>
      <c r="B68" s="18"/>
      <c r="C68" s="18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purl.org/dc/terms/"/>
    <ds:schemaRef ds:uri="0c865bf4-0f22-4e4d-b041-7b0c1657e5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2025-04-22T22:47:19Z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