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E167" i="59" s="1"/>
  <c r="C159" i="59"/>
  <c r="C155" i="59"/>
  <c r="C144" i="59"/>
  <c r="E155" i="59" l="1"/>
  <c r="C49" i="65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E15" i="61" s="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44" i="62" l="1"/>
  <c r="E21" i="62"/>
  <c r="C57" i="60"/>
  <c r="C66" i="62"/>
  <c r="C49" i="62" s="1"/>
  <c r="D66" i="62"/>
  <c r="D49" i="62" s="1"/>
  <c r="D145" i="62" s="1"/>
  <c r="C94" i="60"/>
  <c r="E94" i="60" s="1"/>
  <c r="C69" i="60"/>
  <c r="C145" i="62" l="1"/>
  <c r="E48" i="62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56" i="59" l="1"/>
  <c r="F76" i="59"/>
  <c r="E127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<sst xmlns="http://schemas.openxmlformats.org/spreadsheetml/2006/main" count="860" uniqueCount="604">
  <si>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</si>
  <si>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</si>
  <si>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</si>
  <si>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</si>
  <si>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</si>
  <si>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</si>
  <si>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</si>
  <si>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</si>
  <si>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</si>
  <si>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</si>
  <si>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</si>
  <si>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</si>
  <si>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</si>
  <si>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</si>
  <si>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</si>
  <si>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</si>
  <si>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</si>
  <si>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</si>
  <si>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</si>
  <si>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</si>
  <si>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</si>
  <si>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</si>
  <si>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</si>
  <si>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</si>
  <si>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</si>
  <si>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</si>
  <si>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</si>
  <si>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</si>
  <si>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</si>
  <si>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</si>
  <si>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</si>
  <si>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</si>
  <si>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</si>
  <si>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</si>
  <si>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</si>
  <si>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</si>
  <si>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</si>
  <si>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</si>
  <si>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</si>
  <si>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</si>
  <si>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</si>
  <si>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</si>
  <si>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</si>
  <si>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</si>
  <si>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</si>
  <si>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</si>
  <si>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</si>
  <si>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</si>
  <si>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</si>
  <si>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</si>
  <si>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</si>
  <si>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</si>
  <si>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</si>
  <si>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</si>
  <si>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</si>
  <si>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</si>
  <si>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</si>
  <si>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</si>
  <si>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</si>
  <si>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</si>
  <si>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</si>
  <si>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</si>
  <si>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</si>
  <si>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</si>
  <si>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</si>
  <si>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</si>
  <si>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</si>
  <si>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</si>
  <si>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</si>
  <si>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</si>
  <si>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</si>
  <si>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</si>
  <si>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</si>
  <si>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</si>
  <si>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</si>
  <si>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</si>
  <si>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</si>
  <si>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</si>
  <si>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</si>
  <si>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</si>
  <si>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</si>
  <si>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</si>
  <si>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</si>
  <si>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</si>
  <si>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</si>
  <si>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</si>
  <si>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</si>
  <si>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</si>
  <si>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</si>
  <si>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</si>
  <si>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</si>
  <si>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</si>
  <si>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</si>
  <si>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</si>
  <si>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</si>
  <si>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</si>
  <si>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</si>
  <si>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</si>
  <si>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</si>
  <si>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</si>
  <si>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</si>
  <si>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</si>
  <si>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</si>
  <si>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</si>
  <si>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</si>
  <si>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</si>
  <si>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</si>
  <si>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</si>
  <si>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</si>
  <si>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</si>
  <si>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</si>
  <si>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</si>
  <si>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</si>
  <si>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</si>
  <si>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</si>
  <si>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</si>
  <si>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</si>
  <si>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</si>
  <si>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</si>
  <si>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</si>
  <si>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</si>
  <si>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</si>
  <si>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</si>
  <si>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</si>
  <si>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</si>
  <si>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</si>
  <si>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</si>
  <si>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</si>
  <si>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</si>
  <si>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</si>
  <si>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</si>
  <si>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</si>
  <si>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</si>
  <si>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</si>
  <si>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</si>
  <si>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</si>
  <si>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</si>
  <si>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</si>
  <si>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</si>
  <si>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</si>
  <si>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</si>
  <si>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</si>
  <si>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</si>
  <si>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</si>
  <si>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</si>
  <si>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</si>
  <si>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</si>
  <si>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</si>
  <si>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</si>
  <si>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</si>
  <si>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</si>
  <si>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</si>
  <si>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</si>
  <si>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</si>
  <si>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</si>
  <si>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</si>
  <si>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</si>
  <si>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</si>
  <si>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</si>
  <si>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</si>
  <si>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</si>
  <si>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</si>
  <si>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</si>
  <si>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</si>
  <si>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</si>
  <si>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</si>
  <si>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</si>
  <si>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</si>
  <si>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</si>
  <si>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</si>
  <si>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</si>
  <si>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</si>
  <si>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</si>
  <si>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</si>
  <si>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</si>
  <si>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</si>
  <si>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</si>
  <si>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</si>
  <si>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</si>
  <si>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</si>
  <si>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</si>
  <si>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</si>
  <si>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</si>
  <si>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</si>
  <si>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</si>
  <si>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</si>
  <si>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</si>
  <si>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</si>
  <si>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</si>
  <si>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</si>
  <si>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</si>
  <si>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</si>
  <si>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</si>
  <si>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</si>
  <si>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</si>
  <si>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</si>
  <si>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</si>
  <si>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</si>
  <si>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</si>
  <si>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</si>
  <si>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</si>
  <si>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</si>
  <si>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</si>
  <si>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</si>
  <si>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</si>
  <si>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</si>
  <si>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</si>
  <si>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</si>
  <si>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</si>
  <si>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</si>
  <si>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</si>
  <si>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</si>
  <si>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</si>
  <si>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</si>
  <si>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</si>
  <si>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</si>
  <si>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</si>
  <si>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</si>
  <si>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</si>
  <si>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</si>
  <si>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</si>
  <si>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</si>
  <si>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</si>
  <si>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</si>
  <si>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</si>
  <si>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</si>
  <si>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</si>
  <si>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</si>
  <si>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</si>
  <si>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</si>
  <si>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</si>
  <si>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</si>
  <si>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</si>
  <si>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</si>
  <si>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</si>
  <si>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</si>
  <si>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</si>
  <si>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</si>
  <si>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</si>
  <si>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</si>
  <si>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</si>
  <si>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</si>
  <si>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</si>
  <si>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</si>
  <si>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</si>
  <si>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</si>
  <si>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</si>
  <si>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</si>
  <si>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</si>
  <si>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</si>
  <si>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</si>
  <si>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</si>
  <si>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</si>
  <si>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</si>
  <si>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</si>
  <si>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</si>
  <si>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</si>
  <si>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</si>
  <si>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</si>
  <si>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</si>
  <si>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</si>
  <si>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</si>
  <si>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</si>
  <si>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</si>
  <si>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</si>
  <si>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</si>
  <si>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</si>
  <si>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</si>
  <si>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</si>
  <si>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</si>
  <si>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</si>
  <si>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</si>
  <si>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</si>
  <si>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</si>
  <si>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</si>
  <si>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</si>
  <si>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</si>
  <si>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</si>
  <si>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</si>
  <si>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</si>
  <si>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</si>
  <si>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</si>
  <si>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</si>
  <si>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</si>
  <si>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</si>
  <si>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</si>
  <si>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</si>
  <si>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</si>
  <si>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</si>
  <si>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</si>
  <si>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</si>
  <si>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</si>
  <si>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</si>
  <si>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</si>
  <si>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</si>
  <si>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</si>
  <si>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</si>
  <si>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</si>
  <si>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</si>
  <si>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</si>
  <si>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</si>
  <si>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</si>
  <si>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</si>
  <si>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</si>
  <si>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</si>
  <si>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</si>
  <si>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</si>
  <si>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</si>
  <si>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</si>
  <si>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</si>
  <si>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</si>
  <si>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</si>
  <si>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</si>
  <si>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</si>
  <si>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</si>
  <si>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</si>
  <si>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</si>
  <si>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</si>
  <si>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</si>
  <si>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</si>
  <si>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</si>
  <si>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</si>
  <si>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</si>
  <si>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</si>
  <si>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</si>
  <si>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</si>
  <si>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</si>
  <si>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</si>
  <si>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</si>
  <si>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</si>
  <si>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</si>
  <si>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</si>
  <si>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</si>
  <si>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</si>
  <si>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</si>
  <si>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</si>
  <si>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</si>
  <si>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</si>
  <si>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</si>
  <si>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</si>
  <si>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</si>
  <si>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</si>
  <si>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</si>
  <si>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</si>
  <si>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</si>
  <si>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</si>
  <si>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</si>
  <si>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</si>
  <si>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</si>
  <si>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</si>
  <si>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</si>
  <si>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</si>
  <si>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</si>
  <si>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</si>
  <si>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</si>
  <si>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</si>
  <si>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</si>
  <si>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</si>
  <si>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</si>
  <si>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</si>
  <si>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</si>
  <si>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</si>
  <si>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</si>
  <si>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</si>
  <si>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</si>
  <si>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</si>
  <si>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</si>
  <si>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</si>
  <si>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</si>
  <si>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</si>
  <si>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</si>
  <si>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</si>
  <si>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</si>
  <si>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</si>
  <si>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</si>
  <si>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</si>
  <si>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</si>
  <si>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</si>
  <si>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</si>
  <si>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</si>
  <si>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</si>
  <si>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</si>
  <si>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</si>
  <si>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</si>
  <si>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</si>
  <si>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</si>
  <si>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</si>
  <si>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</si>
  <si>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</si>
  <si>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</si>
  <si>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</si>
  <si>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</si>
  <si>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</si>
  <si>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</si>
  <si>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</si>
  <si>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</si>
  <si>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</si>
  <si>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</si>
  <si>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</si>
  <si>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</si>
  <si>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</si>
  <si>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</si>
  <si>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</si>
  <si>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</si>
  <si>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</si>
  <si>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</si>
  <si>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</si>
  <si>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</si>
  <si>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</si>
  <si>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</si>
  <si>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</si>
  <si>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</si>
  <si>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</si>
  <si>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</si>
  <si>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</si>
  <si>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</si>
  <si>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</si>
  <si>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</si>
  <si>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</si>
  <si>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</si>
  <si>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</si>
  <si>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</si>
  <si>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</si>
  <si>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</si>
  <si>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</si>
  <si>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</si>
  <si>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</si>
  <si>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</si>
  <si>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</si>
  <si>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</si>
  <si>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</si>
  <si>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</si>
  <si>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</si>
  <si>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</si>
  <si>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</si>
  <si>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</si>
  <si>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</si>
  <si>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</si>
  <si>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</si>
  <si>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</si>
  <si>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</si>
  <si>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</si>
  <si>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</si>
  <si>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</si>
  <si>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</si>
  <si>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</si>
  <si>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</si>
  <si>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</si>
  <si>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</si>
  <si>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</si>
  <si>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</si>
  <si>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</si>
  <si>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</si>
  <si>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</si>
  <si>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</si>
  <si>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</si>
  <si>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</si>
  <si>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</si>
  <si>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</si>
  <si>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</si>
  <si>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</si>
  <si>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</si>
  <si>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</si>
  <si>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</si>
  <si>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</si>
  <si>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</si>
  <si>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</si>
  <si>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</si>
  <si>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</si>
  <si>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</si>
  <si>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</si>
  <si>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</si>
  <si>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</si>
  <si>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</si>
  <si>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</si>
  <si>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</si>
  <si>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</si>
  <si>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</si>
  <si>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</si>
  <si>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</si>
  <si>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</si>
  <si>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</si>
  <si>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</si>
  <si>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</si>
  <si>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</si>
  <si>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</si>
  <si>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</si>
  <si>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</si>
  <si>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</si>
  <si>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</si>
  <si>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</si>
  <si>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</si>
  <si>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</si>
  <si>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</si>
  <si>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</si>
  <si>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</si>
  <si>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</si>
  <si>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</si>
  <si>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</si>
  <si>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</si>
  <si>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</si>
  <si>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</si>
  <si>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</si>
  <si>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</si>
  <si>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</si>
  <si>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</si>
  <si>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</si>
  <si>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</si>
  <si>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</si>
  <si>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</si>
  <si>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</si>
  <si>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</si>
  <si>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</si>
  <si>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</si>
  <si>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</si>
  <si>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</si>
  <si>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</si>
  <si>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</si>
  <si>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</si>
  <si>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</si>
  <si>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</si>
  <si>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</si>
  <si>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</si>
  <si>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</si>
  <si>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</si>
  <si>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</si>
  <si>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</si>
  <si>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</si>
  <si>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</si>
  <si>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</si>
  <si>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</si>
  <si>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</si>
  <si>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</si>
  <si>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</si>
  <si>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</si>
  <si>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</si>
  <si>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</si>
  <si>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</si>
  <si>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</si>
  <si>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</si>
  <si>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</si>
  <si>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</si>
  <si>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</si>
  <si>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</si>
  <si>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</si>
  <si>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</si>
  <si>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</si>
  <si>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</si>
  <si>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</si>
  <si>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</si>
  <si>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</si>
  <si>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</si>
  <si>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</si>
  <si>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</si>
  <si>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</si>
  <si>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</si>
  <si>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</si>
  <si>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</si>
  <si>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</si>
  <si>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</si>
  <si>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</si>
  <si>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</si>
  <si>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</si>
  <si>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</si>
  <si>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</si>
  <si>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</si>
  <si>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</si>
  <si>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</si>
  <si>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</si>
  <si>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</si>
  <si>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</si>
  <si>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</si>
  <si>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</si>
  <si>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</si>
  <si>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</si>
  <si>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</si>
  <si>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</si>
  <si>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</si>
  <si>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</si>
  <si>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</si>
  <si>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</si>
  <si>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</si>
  <si>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</si>
  <si>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</si>
  <si>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</si>
  <si>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</si>
  <si>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</si>
  <si>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</si>
  <si>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</si>
  <si>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</si>
  <si>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</si>
  <si>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</si>
  <si>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</si>
  <si>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</si>
  <si>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</si>
  <si>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</si>
  <si>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</si>
  <si>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</si>
  <si>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</si>
  <si>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</si>
  <si>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</si>
  <si>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</si>
  <si>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Municipio de Uriangato Gto.</t>
  </si>
  <si>
    <t>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</si>
</sst>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2B956F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2B956F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4"/>
      <color rgb="FF2B956F"/>
      <name val="Arial"/>
      <family val="2"/>
    </font>
    <font>
      <sz val="14"/>
      <color rgb="FF000000"/>
      <name val="Arial"/>
      <family val="2"/>
    </font>
    <font>
      <b/>
      <sz val="14"/>
      <color rgb="FFFFFFFF"/>
      <name val="Arial"/>
      <family val="2"/>
    </font>
    <font>
      <sz val="14"/>
      <name val="Arial"/>
      <family val="2"/>
    </font>
    <font>
      <b/>
      <sz val="16"/>
      <color rgb="FF000000"/>
      <name val="Arial"/>
      <family val="2"/>
    </font>
    <font>
      <b/>
      <sz val="16"/>
      <name val="Arial"/>
      <family val="2"/>
    </font>
    <font>
      <b/>
      <sz val="16"/>
      <color rgb="FF2B956F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33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49" fontId="2" fillId="0" borderId="2" xfId="13" applyNumberFormat="1" applyFont="1" applyBorder="1" applyAlignment="1">
      <alignment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8" fillId="0" borderId="0" xfId="8" applyFont="1"/>
    <xf numFmtId="0" fontId="23" fillId="0" borderId="0" xfId="8" applyFont="1"/>
    <xf numFmtId="3" fontId="23" fillId="0" borderId="0" xfId="8" applyNumberFormat="1" applyFont="1"/>
    <xf numFmtId="0" fontId="29" fillId="0" borderId="0" xfId="8" applyFont="1"/>
    <xf numFmtId="0" fontId="32" fillId="3" borderId="0" xfId="8" applyFont="1" applyFill="1" applyAlignment="1">
      <alignment horizontal="right" vertical="center"/>
    </xf>
    <xf numFmtId="0" fontId="33" fillId="3" borderId="0" xfId="8" applyFont="1" applyFill="1" applyAlignment="1">
      <alignment horizontal="left" vertical="center"/>
    </xf>
    <xf numFmtId="0" fontId="34" fillId="4" borderId="0" xfId="8" applyFont="1" applyFill="1" applyAlignment="1">
      <alignment horizontal="center" vertical="center"/>
    </xf>
    <xf numFmtId="0" fontId="34" fillId="4" borderId="0" xfId="8" applyFont="1" applyFill="1"/>
    <xf numFmtId="0" fontId="35" fillId="0" borderId="0" xfId="8" applyFont="1"/>
    <xf numFmtId="0" fontId="37" fillId="3" borderId="0" xfId="8" applyFont="1" applyFill="1" applyAlignment="1">
      <alignment horizontal="right" vertical="center"/>
    </xf>
    <xf numFmtId="0" fontId="38" fillId="3" borderId="0" xfId="8" applyFont="1" applyFill="1" applyAlignment="1">
      <alignment horizontal="left" vertical="center"/>
    </xf>
    <xf numFmtId="0" fontId="39" fillId="4" borderId="0" xfId="8" applyFont="1" applyFill="1" applyAlignment="1">
      <alignment horizontal="center" vertical="center"/>
    </xf>
    <xf numFmtId="0" fontId="39" fillId="4" borderId="0" xfId="8" applyFont="1" applyFill="1"/>
    <xf numFmtId="0" fontId="40" fillId="0" borderId="0" xfId="8" applyFont="1"/>
    <xf numFmtId="0" fontId="39" fillId="4" borderId="0" xfId="12" applyFont="1" applyFill="1"/>
    <xf numFmtId="0" fontId="41" fillId="5" borderId="0" xfId="12" applyFont="1" applyFill="1"/>
    <xf numFmtId="0" fontId="41" fillId="5" borderId="0" xfId="12" applyFont="1" applyFill="1" applyAlignment="1">
      <alignment horizontal="center"/>
    </xf>
    <xf numFmtId="0" fontId="41" fillId="5" borderId="0" xfId="12" applyFont="1" applyFill="1" applyAlignment="1">
      <alignment horizontal="center" vertical="center"/>
    </xf>
    <xf numFmtId="0" fontId="38" fillId="0" borderId="0" xfId="12" applyFont="1" applyAlignment="1">
      <alignment horizontal="center" vertical="center"/>
    </xf>
    <xf numFmtId="0" fontId="38" fillId="0" borderId="0" xfId="12" applyFont="1"/>
    <xf numFmtId="3" fontId="38" fillId="0" borderId="0" xfId="12" applyNumberFormat="1" applyFont="1"/>
    <xf numFmtId="9" fontId="3" fillId="0" borderId="0" xfId="14" applyFont="1"/>
    <xf numFmtId="0" fontId="40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3" fontId="3" fillId="0" borderId="0" xfId="12" applyNumberFormat="1" applyFont="1"/>
    <xf numFmtId="0" fontId="3" fillId="0" borderId="0" xfId="12" applyFont="1" applyAlignment="1">
      <alignment wrapText="1"/>
    </xf>
    <xf numFmtId="0" fontId="38" fillId="0" borderId="0" xfId="12" applyFont="1" applyAlignment="1">
      <alignment wrapText="1"/>
    </xf>
    <xf numFmtId="0" fontId="38" fillId="0" borderId="0" xfId="12" applyFont="1" applyAlignment="1">
      <alignment horizontal="center"/>
    </xf>
    <xf numFmtId="0" fontId="3" fillId="0" borderId="0" xfId="12" applyFont="1" applyAlignment="1">
      <alignment horizontal="center"/>
    </xf>
    <xf numFmtId="3" fontId="40" fillId="0" borderId="0" xfId="12" applyNumberFormat="1" applyFont="1"/>
    <xf numFmtId="9" fontId="38" fillId="0" borderId="0" xfId="12" applyNumberFormat="1" applyFont="1"/>
    <xf numFmtId="9" fontId="3" fillId="0" borderId="0" xfId="12" applyNumberFormat="1" applyFont="1"/>
    <xf numFmtId="0" fontId="23" fillId="0" borderId="0" xfId="0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0" fontId="36" fillId="5" borderId="0" xfId="8" applyFont="1" applyFill="1"/>
    <xf numFmtId="0" fontId="35" fillId="0" borderId="0" xfId="8" applyFont="1" applyAlignment="1">
      <alignment horizontal="center"/>
    </xf>
    <xf numFmtId="3" fontId="35" fillId="0" borderId="0" xfId="8" applyNumberFormat="1" applyFont="1"/>
    <xf numFmtId="3" fontId="35" fillId="2" borderId="0" xfId="8" applyNumberFormat="1" applyFont="1" applyFill="1"/>
    <xf numFmtId="0" fontId="36" fillId="6" borderId="0" xfId="8" applyFont="1" applyFill="1"/>
    <xf numFmtId="0" fontId="34" fillId="8" borderId="0" xfId="0" applyFont="1" applyFill="1"/>
    <xf numFmtId="0" fontId="36" fillId="9" borderId="0" xfId="0" applyFont="1" applyFill="1"/>
    <xf numFmtId="0" fontId="36" fillId="10" borderId="0" xfId="0" applyFont="1" applyFill="1"/>
    <xf numFmtId="0" fontId="35" fillId="0" borderId="0" xfId="0" applyFont="1" applyAlignment="1">
      <alignment horizontal="center"/>
    </xf>
    <xf numFmtId="0" fontId="35" fillId="0" borderId="0" xfId="0" applyFont="1"/>
    <xf numFmtId="3" fontId="35" fillId="0" borderId="0" xfId="0" applyNumberFormat="1" applyFont="1"/>
    <xf numFmtId="0" fontId="15" fillId="3" borderId="0" xfId="9" applyFont="1" applyFill="1" applyAlignment="1">
      <alignment horizontal="right" vertical="center"/>
    </xf>
    <xf numFmtId="0" fontId="16" fillId="3" borderId="0" xfId="9" applyFont="1" applyFill="1" applyAlignment="1">
      <alignment horizontal="left" vertical="center"/>
    </xf>
    <xf numFmtId="0" fontId="17" fillId="4" borderId="0" xfId="9" applyFont="1" applyFill="1" applyAlignment="1">
      <alignment horizontal="center" vertical="center"/>
    </xf>
    <xf numFmtId="0" fontId="17" fillId="4" borderId="0" xfId="9" applyFont="1" applyFill="1"/>
    <xf numFmtId="0" fontId="18" fillId="0" borderId="0" xfId="9" applyFont="1"/>
    <xf numFmtId="0" fontId="19" fillId="5" borderId="0" xfId="9" applyFont="1" applyFill="1"/>
    <xf numFmtId="0" fontId="18" fillId="0" borderId="0" xfId="9" applyFont="1" applyAlignment="1">
      <alignment horizontal="center"/>
    </xf>
    <xf numFmtId="3" fontId="18" fillId="0" borderId="0" xfId="9" applyNumberFormat="1" applyFont="1"/>
    <xf numFmtId="0" fontId="20" fillId="3" borderId="0" xfId="9" applyFont="1" applyFill="1" applyAlignment="1">
      <alignment horizontal="right" vertical="center"/>
    </xf>
    <xf numFmtId="0" fontId="21" fillId="3" borderId="0" xfId="9" applyFont="1" applyFill="1" applyAlignment="1">
      <alignment horizontal="left" vertical="center"/>
    </xf>
    <xf numFmtId="0" fontId="22" fillId="4" borderId="0" xfId="9" applyFont="1" applyFill="1" applyAlignment="1">
      <alignment horizontal="center" vertical="center"/>
    </xf>
    <xf numFmtId="0" fontId="22" fillId="4" borderId="0" xfId="9" applyFont="1" applyFill="1"/>
    <xf numFmtId="0" fontId="23" fillId="0" borderId="0" xfId="9" applyFont="1"/>
    <xf numFmtId="0" fontId="24" fillId="5" borderId="0" xfId="9" applyFont="1" applyFill="1"/>
    <xf numFmtId="0" fontId="23" fillId="0" borderId="0" xfId="9" applyFont="1" applyAlignment="1">
      <alignment horizontal="center"/>
    </xf>
    <xf numFmtId="3" fontId="23" fillId="0" borderId="0" xfId="9" applyNumberFormat="1" applyFont="1"/>
    <xf numFmtId="0" fontId="22" fillId="0" borderId="0" xfId="9" applyFont="1" applyFill="1"/>
    <xf numFmtId="0" fontId="24" fillId="5" borderId="0" xfId="9" applyFont="1" applyFill="1" applyAlignment="1">
      <alignment horizontal="center"/>
    </xf>
    <xf numFmtId="0" fontId="24" fillId="0" borderId="0" xfId="9" applyFont="1" applyFill="1"/>
    <xf numFmtId="0" fontId="20" fillId="0" borderId="0" xfId="9" applyFont="1" applyAlignment="1">
      <alignment horizontal="center"/>
    </xf>
    <xf numFmtId="0" fontId="20" fillId="0" borderId="0" xfId="9" applyFont="1"/>
    <xf numFmtId="3" fontId="20" fillId="0" borderId="0" xfId="9" applyNumberFormat="1" applyFont="1"/>
    <xf numFmtId="0" fontId="20" fillId="0" borderId="0" xfId="0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0" fillId="0" borderId="0" xfId="9" applyFont="1" applyAlignment="1">
      <alignment horizontal="left" indent="1"/>
    </xf>
    <xf numFmtId="0" fontId="23" fillId="0" borderId="0" xfId="9" applyFont="1" applyFill="1"/>
    <xf numFmtId="0" fontId="20" fillId="0" borderId="0" xfId="2" applyFont="1" applyAlignment="1">
      <alignment horizontal="center"/>
    </xf>
    <xf numFmtId="0" fontId="20" fillId="0" borderId="0" xfId="2" applyFont="1"/>
    <xf numFmtId="3" fontId="20" fillId="0" borderId="0" xfId="19" applyNumberFormat="1" applyFont="1" applyFill="1"/>
    <xf numFmtId="0" fontId="42" fillId="0" borderId="0" xfId="0" applyFont="1"/>
    <xf numFmtId="0" fontId="43" fillId="0" borderId="0" xfId="0" applyFont="1"/>
    <xf numFmtId="0" fontId="23" fillId="0" borderId="0" xfId="2" applyFont="1" applyAlignment="1">
      <alignment horizontal="center"/>
    </xf>
    <xf numFmtId="0" fontId="23" fillId="0" borderId="0" xfId="2" applyFont="1"/>
    <xf numFmtId="3" fontId="23" fillId="0" borderId="0" xfId="19" applyNumberFormat="1" applyFont="1" applyFill="1"/>
    <xf numFmtId="0" fontId="21" fillId="0" borderId="0" xfId="9" applyFont="1"/>
    <xf numFmtId="0" fontId="21" fillId="0" borderId="0" xfId="2" applyFont="1"/>
    <xf numFmtId="3" fontId="20" fillId="0" borderId="0" xfId="18" applyNumberFormat="1" applyFont="1" applyFill="1"/>
    <xf numFmtId="0" fontId="25" fillId="0" borderId="0" xfId="2" applyFont="1"/>
    <xf numFmtId="3" fontId="23" fillId="0" borderId="0" xfId="18" applyNumberFormat="1" applyFont="1" applyFill="1"/>
    <xf numFmtId="0" fontId="20" fillId="0" borderId="0" xfId="2" applyFont="1" applyAlignment="1">
      <alignment horizontal="left" indent="1"/>
    </xf>
    <xf numFmtId="3" fontId="20" fillId="0" borderId="0" xfId="2" applyNumberFormat="1" applyFont="1"/>
    <xf numFmtId="3" fontId="23" fillId="0" borderId="0" xfId="2" applyNumberFormat="1" applyFont="1"/>
    <xf numFmtId="0" fontId="20" fillId="0" borderId="0" xfId="0" applyFont="1" applyAlignment="1">
      <alignment horizontal="left"/>
    </xf>
    <xf numFmtId="3" fontId="42" fillId="0" borderId="0" xfId="0" applyNumberFormat="1" applyFont="1"/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3" fontId="43" fillId="0" borderId="0" xfId="0" applyNumberFormat="1" applyFont="1"/>
    <xf numFmtId="0" fontId="25" fillId="0" borderId="0" xfId="9" applyFont="1"/>
    <xf numFmtId="3" fontId="43" fillId="0" borderId="0" xfId="2" applyNumberFormat="1" applyFont="1" applyAlignment="1" applyProtection="1">
      <alignment vertical="top"/>
      <protection locked="0"/>
    </xf>
    <xf numFmtId="0" fontId="20" fillId="0" borderId="0" xfId="9" quotePrefix="1" applyFont="1" applyAlignment="1">
      <alignment horizontal="left" indent="1"/>
    </xf>
    <xf numFmtId="0" fontId="28" fillId="4" borderId="0" xfId="9" applyFont="1" applyFill="1" applyAlignment="1">
      <alignment horizontal="center" vertical="center"/>
    </xf>
    <xf numFmtId="0" fontId="28" fillId="4" borderId="0" xfId="9" applyFont="1" applyFill="1"/>
    <xf numFmtId="0" fontId="29" fillId="0" borderId="0" xfId="9" applyFont="1"/>
    <xf numFmtId="0" fontId="30" fillId="5" borderId="0" xfId="9" applyFont="1" applyFill="1"/>
    <xf numFmtId="0" fontId="26" fillId="0" borderId="0" xfId="9" applyFont="1" applyAlignment="1">
      <alignment horizontal="center"/>
    </xf>
    <xf numFmtId="0" fontId="26" fillId="0" borderId="0" xfId="9" applyFont="1"/>
    <xf numFmtId="3" fontId="29" fillId="0" borderId="0" xfId="9" applyNumberFormat="1" applyFont="1"/>
    <xf numFmtId="4" fontId="29" fillId="0" borderId="0" xfId="9" applyNumberFormat="1" applyFont="1"/>
    <xf numFmtId="0" fontId="26" fillId="7" borderId="2" xfId="13" applyFont="1" applyFill="1" applyBorder="1" applyAlignment="1">
      <alignment horizontal="center" vertical="center"/>
    </xf>
    <xf numFmtId="0" fontId="27" fillId="7" borderId="1" xfId="9" applyFont="1" applyFill="1" applyBorder="1" applyAlignment="1">
      <alignment horizontal="center" vertical="center"/>
    </xf>
    <xf numFmtId="0" fontId="31" fillId="0" borderId="1" xfId="13" applyFont="1" applyBorder="1" applyAlignment="1">
      <alignment horizontal="left" vertical="center" indent="1"/>
    </xf>
    <xf numFmtId="3" fontId="29" fillId="0" borderId="1" xfId="13" applyNumberFormat="1" applyFont="1" applyBorder="1" applyAlignment="1">
      <alignment horizontal="right" vertical="center" wrapText="1" indent="1"/>
    </xf>
    <xf numFmtId="0" fontId="31" fillId="0" borderId="11" xfId="13" applyFont="1" applyBorder="1" applyAlignment="1">
      <alignment horizontal="left" vertical="center" indent="1"/>
    </xf>
    <xf numFmtId="4" fontId="29" fillId="0" borderId="11" xfId="13" applyNumberFormat="1" applyFont="1" applyBorder="1" applyAlignment="1">
      <alignment horizontal="right" vertical="center" wrapText="1" indent="1"/>
    </xf>
    <xf numFmtId="0" fontId="29" fillId="0" borderId="0" xfId="13" applyFont="1" applyAlignment="1">
      <alignment horizontal="left" vertical="center"/>
    </xf>
    <xf numFmtId="4" fontId="29" fillId="0" borderId="0" xfId="13" applyNumberFormat="1" applyFont="1" applyAlignment="1">
      <alignment horizontal="right" vertical="center" indent="1"/>
    </xf>
    <xf numFmtId="0" fontId="26" fillId="7" borderId="14" xfId="13" applyFont="1" applyFill="1" applyBorder="1" applyAlignment="1">
      <alignment horizontal="center" vertical="center"/>
    </xf>
    <xf numFmtId="3" fontId="2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37" fillId="3" borderId="0" xfId="8" applyFont="1" applyFill="1" applyAlignment="1">
      <alignment horizontal="center" vertical="center"/>
    </xf>
    <xf numFmtId="0" fontId="33" fillId="3" borderId="0" xfId="8" applyFont="1" applyFill="1" applyAlignment="1">
      <alignment horizontal="center" vertical="center"/>
    </xf>
    <xf numFmtId="0" fontId="33" fillId="3" borderId="0" xfId="8" applyFont="1" applyFill="1" applyAlignment="1">
      <alignment vertical="center"/>
    </xf>
    <xf numFmtId="0" fontId="15" fillId="3" borderId="0" xfId="9" applyFont="1" applyFill="1" applyAlignment="1">
      <alignment horizontal="center" vertical="center"/>
    </xf>
    <xf numFmtId="0" fontId="20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44" fillId="7" borderId="1" xfId="13" applyFont="1" applyFill="1" applyBorder="1" applyAlignment="1">
      <alignment horizontal="center" vertical="center"/>
    </xf>
    <xf numFmtId="0" fontId="26" fillId="3" borderId="0" xfId="9" applyFont="1" applyFill="1" applyAlignment="1">
      <alignment horizontal="center" vertical="center"/>
    </xf>
    <xf numFmtId="0" fontId="26" fillId="3" borderId="0" xfId="9" applyFont="1" applyFill="1" applyAlignment="1">
      <alignment vertical="center"/>
    </xf>
    <xf numFmtId="0" fontId="26" fillId="3" borderId="0" xfId="9" applyFont="1" applyFill="1" applyAlignment="1">
      <alignment horizontal="center"/>
    </xf>
    <xf numFmtId="0" fontId="26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29" sqref="B29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95" t="s">
        <v>602</v>
      </c>
      <c r="B1" s="196"/>
      <c r="C1" s="73" t="s">
        <v>495</v>
      </c>
      <c r="D1" s="74">
        <v>2025</v>
      </c>
    </row>
    <row r="2" spans="1:4" ht="16.350000000000001" customHeight="1" x14ac:dyDescent="0.2">
      <c r="A2" s="197" t="s">
        <v>494</v>
      </c>
      <c r="B2" s="198"/>
      <c r="C2" s="10" t="s">
        <v>496</v>
      </c>
      <c r="D2" s="75" t="s">
        <v>501</v>
      </c>
    </row>
    <row r="3" spans="1:4" ht="16.350000000000001" customHeight="1" x14ac:dyDescent="0.2">
      <c r="A3" s="199" t="s">
        <v>603</v>
      </c>
      <c r="B3" s="200"/>
      <c r="C3" s="10" t="s">
        <v>497</v>
      </c>
      <c r="D3" s="76">
        <v>1</v>
      </c>
    </row>
    <row r="4" spans="1:4" ht="16.350000000000001" customHeight="1" x14ac:dyDescent="0.2">
      <c r="A4" s="201" t="s">
        <v>516</v>
      </c>
      <c r="B4" s="202"/>
      <c r="C4" s="202"/>
      <c r="D4" s="203"/>
    </row>
    <row r="5" spans="1:4" ht="15" customHeight="1" x14ac:dyDescent="0.2">
      <c r="A5" s="64" t="s">
        <v>29</v>
      </c>
      <c r="B5" s="6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27" t="s">
        <v>480</v>
      </c>
      <c r="B10" s="28" t="s">
        <v>557</v>
      </c>
    </row>
    <row r="11" spans="1:4" x14ac:dyDescent="0.2">
      <c r="A11" s="27" t="s">
        <v>481</v>
      </c>
      <c r="B11" s="28" t="s">
        <v>277</v>
      </c>
    </row>
    <row r="12" spans="1:4" x14ac:dyDescent="0.2">
      <c r="A12" s="27" t="s">
        <v>1</v>
      </c>
      <c r="B12" s="28" t="s">
        <v>2</v>
      </c>
    </row>
    <row r="13" spans="1:4" x14ac:dyDescent="0.2">
      <c r="A13" s="27" t="s">
        <v>3</v>
      </c>
      <c r="B13" s="28" t="s">
        <v>4</v>
      </c>
    </row>
    <row r="14" spans="1:4" x14ac:dyDescent="0.2">
      <c r="A14" s="27" t="s">
        <v>5</v>
      </c>
      <c r="B14" s="28" t="s">
        <v>6</v>
      </c>
    </row>
    <row r="15" spans="1:4" x14ac:dyDescent="0.2">
      <c r="A15" s="27" t="s">
        <v>82</v>
      </c>
      <c r="B15" s="28" t="s">
        <v>489</v>
      </c>
    </row>
    <row r="16" spans="1:4" x14ac:dyDescent="0.2">
      <c r="A16" s="27" t="s">
        <v>7</v>
      </c>
      <c r="B16" s="28" t="s">
        <v>490</v>
      </c>
    </row>
    <row r="17" spans="1:2" x14ac:dyDescent="0.2">
      <c r="A17" s="27" t="s">
        <v>8</v>
      </c>
      <c r="B17" s="28" t="s">
        <v>81</v>
      </c>
    </row>
    <row r="18" spans="1:2" x14ac:dyDescent="0.2">
      <c r="A18" s="27" t="s">
        <v>9</v>
      </c>
      <c r="B18" s="28" t="s">
        <v>10</v>
      </c>
    </row>
    <row r="19" spans="1:2" x14ac:dyDescent="0.2">
      <c r="A19" s="27" t="s">
        <v>11</v>
      </c>
      <c r="B19" s="28" t="s">
        <v>12</v>
      </c>
    </row>
    <row r="20" spans="1:2" x14ac:dyDescent="0.2">
      <c r="A20" s="27" t="s">
        <v>13</v>
      </c>
      <c r="B20" s="28" t="s">
        <v>14</v>
      </c>
    </row>
    <row r="21" spans="1:2" x14ac:dyDescent="0.2">
      <c r="A21" s="27" t="s">
        <v>15</v>
      </c>
      <c r="B21" s="28" t="s">
        <v>16</v>
      </c>
    </row>
    <row r="22" spans="1:2" x14ac:dyDescent="0.2">
      <c r="A22" s="27" t="s">
        <v>17</v>
      </c>
      <c r="B22" s="28" t="s">
        <v>491</v>
      </c>
    </row>
    <row r="23" spans="1:2" x14ac:dyDescent="0.2">
      <c r="A23" s="27" t="s">
        <v>18</v>
      </c>
      <c r="B23" s="28" t="s">
        <v>19</v>
      </c>
    </row>
    <row r="24" spans="1:2" x14ac:dyDescent="0.2">
      <c r="A24" s="27" t="s">
        <v>20</v>
      </c>
      <c r="B24" s="28" t="s">
        <v>114</v>
      </c>
    </row>
    <row r="25" spans="1:2" x14ac:dyDescent="0.2">
      <c r="A25" s="27" t="s">
        <v>21</v>
      </c>
      <c r="B25" s="28" t="s">
        <v>585</v>
      </c>
    </row>
    <row r="26" spans="1:2" x14ac:dyDescent="0.2">
      <c r="A26" s="27" t="s">
        <v>587</v>
      </c>
      <c r="B26" s="28" t="s">
        <v>588</v>
      </c>
    </row>
    <row r="27" spans="1:2" x14ac:dyDescent="0.2">
      <c r="A27" s="27" t="s">
        <v>586</v>
      </c>
      <c r="B27" s="28" t="s">
        <v>589</v>
      </c>
    </row>
    <row r="28" spans="1:2" x14ac:dyDescent="0.2">
      <c r="A28" s="27" t="s">
        <v>22</v>
      </c>
      <c r="B28" s="28" t="s">
        <v>23</v>
      </c>
    </row>
    <row r="29" spans="1:2" x14ac:dyDescent="0.2">
      <c r="A29" s="27" t="s">
        <v>24</v>
      </c>
      <c r="B29" s="28" t="s">
        <v>25</v>
      </c>
    </row>
    <row r="30" spans="1:2" x14ac:dyDescent="0.2">
      <c r="A30" s="27" t="s">
        <v>26</v>
      </c>
      <c r="B30" s="28" t="s">
        <v>593</v>
      </c>
    </row>
    <row r="31" spans="1:2" x14ac:dyDescent="0.2">
      <c r="A31" s="27" t="s">
        <v>27</v>
      </c>
      <c r="B31" s="28" t="s">
        <v>594</v>
      </c>
    </row>
    <row r="32" spans="1:2" x14ac:dyDescent="0.2">
      <c r="A32" s="27" t="s">
        <v>38</v>
      </c>
      <c r="B32" s="28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27" t="s">
        <v>36</v>
      </c>
      <c r="B35" s="28" t="s">
        <v>31</v>
      </c>
    </row>
    <row r="36" spans="1:2" x14ac:dyDescent="0.2">
      <c r="A36" s="27" t="s">
        <v>37</v>
      </c>
      <c r="B36" s="28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28" t="s">
        <v>28</v>
      </c>
    </row>
    <row r="40" spans="1:2" x14ac:dyDescent="0.2">
      <c r="A40" s="4"/>
      <c r="B40" s="28" t="s">
        <v>517</v>
      </c>
    </row>
    <row r="41" spans="1:2" x14ac:dyDescent="0.2">
      <c r="A41" s="4"/>
      <c r="B41" s="28" t="s">
        <v>555</v>
      </c>
    </row>
    <row r="42" spans="1:2" x14ac:dyDescent="0.2">
      <c r="A42" s="4"/>
      <c r="B42" s="28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1.3385826771653544" bottom="0.74803149606299213" header="0.31496062992125984" footer="0.31496062992125984"/>
  <pageSetup scale="82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opLeftCell="A34" zoomScaleNormal="100" workbookViewId="0">
      <selection activeCell="A45" sqref="A45"/>
    </sheetView>
  </sheetViews>
  <sheetFormatPr baseColWidth="10" defaultColWidth="9.140625" defaultRowHeight="11.25" x14ac:dyDescent="0.2"/>
  <cols>
    <col min="1" max="1" width="10" style="13" customWidth="1"/>
    <col min="2" max="2" width="83" style="13" customWidth="1"/>
    <col min="3" max="4" width="15.5703125" style="13" customWidth="1"/>
    <col min="5" max="5" width="24.140625" style="13" bestFit="1" customWidth="1"/>
    <col min="6" max="16384" width="9.140625" style="13"/>
  </cols>
  <sheetData>
    <row r="1" spans="1:5" s="15" customFormat="1" ht="18.95" customHeight="1" x14ac:dyDescent="0.25">
      <c r="A1" s="204" t="s">
        <v>602</v>
      </c>
      <c r="B1" s="204"/>
      <c r="C1" s="204"/>
      <c r="D1" s="88" t="s">
        <v>498</v>
      </c>
      <c r="E1" s="89">
        <v>2025</v>
      </c>
    </row>
    <row r="2" spans="1:5" s="11" customFormat="1" ht="18.95" customHeight="1" x14ac:dyDescent="0.25">
      <c r="A2" s="204" t="s">
        <v>503</v>
      </c>
      <c r="B2" s="204"/>
      <c r="C2" s="204"/>
      <c r="D2" s="88" t="s">
        <v>499</v>
      </c>
      <c r="E2" s="89" t="s">
        <v>501</v>
      </c>
    </row>
    <row r="3" spans="1:5" s="11" customFormat="1" ht="18.95" customHeight="1" x14ac:dyDescent="0.25">
      <c r="A3" s="204" t="s">
        <v>603</v>
      </c>
      <c r="B3" s="204"/>
      <c r="C3" s="204"/>
      <c r="D3" s="88" t="s">
        <v>500</v>
      </c>
      <c r="E3" s="89">
        <v>1</v>
      </c>
    </row>
    <row r="4" spans="1:5" s="11" customFormat="1" ht="18.95" customHeight="1" x14ac:dyDescent="0.25">
      <c r="A4" s="204" t="s">
        <v>516</v>
      </c>
      <c r="B4" s="204"/>
      <c r="C4" s="204"/>
      <c r="D4" s="88"/>
      <c r="E4" s="89"/>
    </row>
    <row r="5" spans="1:5" ht="12.75" x14ac:dyDescent="0.2">
      <c r="A5" s="90" t="s">
        <v>116</v>
      </c>
      <c r="B5" s="91"/>
      <c r="C5" s="91"/>
      <c r="D5" s="91"/>
      <c r="E5" s="91"/>
    </row>
    <row r="6" spans="1:5" ht="12.75" x14ac:dyDescent="0.2">
      <c r="A6" s="92"/>
      <c r="B6" s="92"/>
      <c r="C6" s="92"/>
      <c r="D6" s="92"/>
      <c r="E6" s="92"/>
    </row>
    <row r="7" spans="1:5" ht="12.75" x14ac:dyDescent="0.2">
      <c r="A7" s="93" t="s">
        <v>559</v>
      </c>
      <c r="B7" s="93"/>
      <c r="C7" s="93"/>
      <c r="D7" s="93"/>
      <c r="E7" s="93"/>
    </row>
    <row r="8" spans="1:5" ht="12.75" x14ac:dyDescent="0.2">
      <c r="A8" s="94" t="s">
        <v>86</v>
      </c>
      <c r="B8" s="94" t="s">
        <v>83</v>
      </c>
      <c r="C8" s="94" t="s">
        <v>84</v>
      </c>
      <c r="D8" s="95" t="s">
        <v>276</v>
      </c>
      <c r="E8" s="96" t="s">
        <v>597</v>
      </c>
    </row>
    <row r="9" spans="1:5" ht="27" customHeight="1" x14ac:dyDescent="0.2">
      <c r="A9" s="97">
        <v>4000</v>
      </c>
      <c r="B9" s="98" t="s">
        <v>557</v>
      </c>
      <c r="C9" s="99">
        <f>SUM(C10+C57+C69)</f>
        <v>97559230.409999996</v>
      </c>
      <c r="D9" s="100"/>
      <c r="E9" s="101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27" customHeight="1" x14ac:dyDescent="0.2">
      <c r="A10" s="97">
        <v>4100</v>
      </c>
      <c r="B10" s="98" t="s">
        <v>223</v>
      </c>
      <c r="C10" s="99">
        <f>SUM(C11+C21+C27+C30+C36+C39+C48)</f>
        <v>33568053.020000003</v>
      </c>
      <c r="D10" s="100"/>
      <c r="E10" s="101"/>
    </row>
    <row r="11" spans="1:5" ht="27" customHeight="1" x14ac:dyDescent="0.2">
      <c r="A11" s="97">
        <v>4110</v>
      </c>
      <c r="B11" s="98" t="s">
        <v>224</v>
      </c>
      <c r="C11" s="99">
        <f>SUM(C12:C20)</f>
        <v>24559239.98</v>
      </c>
      <c r="D11" s="100"/>
      <c r="E11" s="101"/>
    </row>
    <row r="12" spans="1:5" ht="22.5" customHeight="1" x14ac:dyDescent="0.2">
      <c r="A12" s="102">
        <v>4111</v>
      </c>
      <c r="B12" s="103" t="s">
        <v>225</v>
      </c>
      <c r="C12" s="104">
        <v>0</v>
      </c>
      <c r="D12" s="100"/>
      <c r="E12" s="101"/>
    </row>
    <row r="13" spans="1:5" ht="21.75" customHeight="1" x14ac:dyDescent="0.2">
      <c r="A13" s="102">
        <v>4112</v>
      </c>
      <c r="B13" s="103" t="s">
        <v>226</v>
      </c>
      <c r="C13" s="104">
        <v>24206632.809999999</v>
      </c>
      <c r="D13" s="100"/>
      <c r="E13" s="101"/>
    </row>
    <row r="14" spans="1:5" ht="18.75" customHeight="1" x14ac:dyDescent="0.2">
      <c r="A14" s="102">
        <v>4113</v>
      </c>
      <c r="B14" s="103" t="s">
        <v>227</v>
      </c>
      <c r="C14" s="104">
        <v>24925</v>
      </c>
      <c r="D14" s="100"/>
      <c r="E14" s="101"/>
    </row>
    <row r="15" spans="1:5" ht="22.5" customHeight="1" x14ac:dyDescent="0.2">
      <c r="A15" s="102">
        <v>4114</v>
      </c>
      <c r="B15" s="103" t="s">
        <v>228</v>
      </c>
      <c r="C15" s="104">
        <v>0</v>
      </c>
      <c r="D15" s="100"/>
      <c r="E15" s="101"/>
    </row>
    <row r="16" spans="1:5" ht="21" customHeight="1" x14ac:dyDescent="0.2">
      <c r="A16" s="102">
        <v>4115</v>
      </c>
      <c r="B16" s="103" t="s">
        <v>229</v>
      </c>
      <c r="C16" s="104">
        <v>0</v>
      </c>
      <c r="D16" s="100"/>
      <c r="E16" s="101"/>
    </row>
    <row r="17" spans="1:5" ht="22.5" customHeight="1" x14ac:dyDescent="0.2">
      <c r="A17" s="102">
        <v>4116</v>
      </c>
      <c r="B17" s="103" t="s">
        <v>230</v>
      </c>
      <c r="C17" s="104">
        <v>0</v>
      </c>
      <c r="D17" s="100"/>
      <c r="E17" s="101"/>
    </row>
    <row r="18" spans="1:5" ht="27" customHeight="1" x14ac:dyDescent="0.2">
      <c r="A18" s="102">
        <v>4117</v>
      </c>
      <c r="B18" s="103" t="s">
        <v>231</v>
      </c>
      <c r="C18" s="104">
        <v>327682.17</v>
      </c>
      <c r="D18" s="100"/>
      <c r="E18" s="101"/>
    </row>
    <row r="19" spans="1:5" ht="27" customHeight="1" x14ac:dyDescent="0.2">
      <c r="A19" s="102">
        <v>4118</v>
      </c>
      <c r="B19" s="105" t="s">
        <v>409</v>
      </c>
      <c r="C19" s="104">
        <v>0</v>
      </c>
      <c r="D19" s="100"/>
      <c r="E19" s="101"/>
    </row>
    <row r="20" spans="1:5" ht="27" customHeight="1" x14ac:dyDescent="0.2">
      <c r="A20" s="102">
        <v>4119</v>
      </c>
      <c r="B20" s="103" t="s">
        <v>232</v>
      </c>
      <c r="C20" s="104">
        <v>0</v>
      </c>
      <c r="D20" s="100"/>
      <c r="E20" s="101"/>
    </row>
    <row r="21" spans="1:5" ht="27" customHeight="1" x14ac:dyDescent="0.2">
      <c r="A21" s="97">
        <v>4120</v>
      </c>
      <c r="B21" s="98" t="s">
        <v>233</v>
      </c>
      <c r="C21" s="99">
        <f>SUM(C22:C26)</f>
        <v>0</v>
      </c>
      <c r="D21" s="100"/>
      <c r="E21" s="101"/>
    </row>
    <row r="22" spans="1:5" ht="27" customHeight="1" x14ac:dyDescent="0.2">
      <c r="A22" s="102">
        <v>4121</v>
      </c>
      <c r="B22" s="103" t="s">
        <v>234</v>
      </c>
      <c r="C22" s="104">
        <v>0</v>
      </c>
      <c r="D22" s="100"/>
      <c r="E22" s="101"/>
    </row>
    <row r="23" spans="1:5" ht="27" customHeight="1" x14ac:dyDescent="0.2">
      <c r="A23" s="102">
        <v>4122</v>
      </c>
      <c r="B23" s="103" t="s">
        <v>410</v>
      </c>
      <c r="C23" s="104">
        <v>0</v>
      </c>
      <c r="D23" s="100"/>
      <c r="E23" s="101"/>
    </row>
    <row r="24" spans="1:5" ht="27" customHeight="1" x14ac:dyDescent="0.2">
      <c r="A24" s="102">
        <v>4123</v>
      </c>
      <c r="B24" s="103" t="s">
        <v>235</v>
      </c>
      <c r="C24" s="104">
        <v>0</v>
      </c>
      <c r="D24" s="100"/>
      <c r="E24" s="101"/>
    </row>
    <row r="25" spans="1:5" ht="27" customHeight="1" x14ac:dyDescent="0.2">
      <c r="A25" s="102">
        <v>4124</v>
      </c>
      <c r="B25" s="103" t="s">
        <v>236</v>
      </c>
      <c r="C25" s="104">
        <v>0</v>
      </c>
      <c r="D25" s="100"/>
      <c r="E25" s="101"/>
    </row>
    <row r="26" spans="1:5" ht="27" customHeight="1" x14ac:dyDescent="0.2">
      <c r="A26" s="102">
        <v>4129</v>
      </c>
      <c r="B26" s="103" t="s">
        <v>237</v>
      </c>
      <c r="C26" s="104">
        <v>0</v>
      </c>
      <c r="D26" s="100"/>
      <c r="E26" s="101"/>
    </row>
    <row r="27" spans="1:5" ht="27" customHeight="1" x14ac:dyDescent="0.2">
      <c r="A27" s="97">
        <v>4130</v>
      </c>
      <c r="B27" s="98" t="s">
        <v>238</v>
      </c>
      <c r="C27" s="99">
        <f>SUM(C28:C29)</f>
        <v>153420.39000000001</v>
      </c>
      <c r="D27" s="100"/>
      <c r="E27" s="101"/>
    </row>
    <row r="28" spans="1:5" ht="27" customHeight="1" x14ac:dyDescent="0.2">
      <c r="A28" s="102">
        <v>4131</v>
      </c>
      <c r="B28" s="103" t="s">
        <v>239</v>
      </c>
      <c r="C28" s="104">
        <v>153420.39000000001</v>
      </c>
      <c r="D28" s="100"/>
      <c r="E28" s="101"/>
    </row>
    <row r="29" spans="1:5" ht="27" customHeight="1" x14ac:dyDescent="0.2">
      <c r="A29" s="102">
        <v>4132</v>
      </c>
      <c r="B29" s="105" t="s">
        <v>411</v>
      </c>
      <c r="C29" s="104">
        <v>0</v>
      </c>
      <c r="D29" s="100"/>
      <c r="E29" s="101"/>
    </row>
    <row r="30" spans="1:5" ht="27" customHeight="1" x14ac:dyDescent="0.2">
      <c r="A30" s="97">
        <v>4140</v>
      </c>
      <c r="B30" s="98" t="s">
        <v>240</v>
      </c>
      <c r="C30" s="99">
        <f>SUM(C31:C35)</f>
        <v>7178381.8799999999</v>
      </c>
      <c r="D30" s="100"/>
      <c r="E30" s="101"/>
    </row>
    <row r="31" spans="1:5" ht="24.75" customHeight="1" x14ac:dyDescent="0.2">
      <c r="A31" s="102">
        <v>4141</v>
      </c>
      <c r="B31" s="103" t="s">
        <v>241</v>
      </c>
      <c r="C31" s="104">
        <v>1371477</v>
      </c>
      <c r="D31" s="100"/>
      <c r="E31" s="101"/>
    </row>
    <row r="32" spans="1:5" ht="21.75" customHeight="1" x14ac:dyDescent="0.2">
      <c r="A32" s="102">
        <v>4143</v>
      </c>
      <c r="B32" s="103" t="s">
        <v>242</v>
      </c>
      <c r="C32" s="104">
        <v>5806904.8799999999</v>
      </c>
      <c r="D32" s="100"/>
      <c r="E32" s="101"/>
    </row>
    <row r="33" spans="1:5" ht="22.5" customHeight="1" x14ac:dyDescent="0.2">
      <c r="A33" s="102">
        <v>4144</v>
      </c>
      <c r="B33" s="103" t="s">
        <v>243</v>
      </c>
      <c r="C33" s="104">
        <v>0</v>
      </c>
      <c r="D33" s="100"/>
      <c r="E33" s="101"/>
    </row>
    <row r="34" spans="1:5" ht="27" customHeight="1" x14ac:dyDescent="0.2">
      <c r="A34" s="102">
        <v>4145</v>
      </c>
      <c r="B34" s="105" t="s">
        <v>412</v>
      </c>
      <c r="C34" s="104">
        <v>0</v>
      </c>
      <c r="D34" s="100"/>
      <c r="E34" s="101"/>
    </row>
    <row r="35" spans="1:5" ht="21.75" customHeight="1" x14ac:dyDescent="0.2">
      <c r="A35" s="102">
        <v>4149</v>
      </c>
      <c r="B35" s="103" t="s">
        <v>244</v>
      </c>
      <c r="C35" s="104">
        <v>0</v>
      </c>
      <c r="D35" s="100"/>
      <c r="E35" s="101"/>
    </row>
    <row r="36" spans="1:5" ht="27" customHeight="1" x14ac:dyDescent="0.2">
      <c r="A36" s="97">
        <v>4150</v>
      </c>
      <c r="B36" s="98" t="s">
        <v>413</v>
      </c>
      <c r="C36" s="99">
        <f>SUM(C37:C38)</f>
        <v>888616.32</v>
      </c>
      <c r="D36" s="100"/>
      <c r="E36" s="101"/>
    </row>
    <row r="37" spans="1:5" ht="27" customHeight="1" x14ac:dyDescent="0.2">
      <c r="A37" s="102">
        <v>4151</v>
      </c>
      <c r="B37" s="103" t="s">
        <v>413</v>
      </c>
      <c r="C37" s="104">
        <v>888616.32</v>
      </c>
      <c r="D37" s="100"/>
      <c r="E37" s="101"/>
    </row>
    <row r="38" spans="1:5" ht="27" customHeight="1" x14ac:dyDescent="0.2">
      <c r="A38" s="102">
        <v>4154</v>
      </c>
      <c r="B38" s="105" t="s">
        <v>414</v>
      </c>
      <c r="C38" s="104">
        <v>0</v>
      </c>
      <c r="D38" s="100"/>
      <c r="E38" s="101"/>
    </row>
    <row r="39" spans="1:5" ht="27" customHeight="1" x14ac:dyDescent="0.2">
      <c r="A39" s="97">
        <v>4160</v>
      </c>
      <c r="B39" s="98" t="s">
        <v>415</v>
      </c>
      <c r="C39" s="99">
        <f>SUM(C40:C47)</f>
        <v>788394.45</v>
      </c>
      <c r="D39" s="100"/>
      <c r="E39" s="101"/>
    </row>
    <row r="40" spans="1:5" ht="27" customHeight="1" x14ac:dyDescent="0.2">
      <c r="A40" s="102">
        <v>4161</v>
      </c>
      <c r="B40" s="103" t="s">
        <v>245</v>
      </c>
      <c r="C40" s="104">
        <v>0</v>
      </c>
      <c r="D40" s="100"/>
      <c r="E40" s="101"/>
    </row>
    <row r="41" spans="1:5" ht="22.5" customHeight="1" x14ac:dyDescent="0.2">
      <c r="A41" s="102">
        <v>4162</v>
      </c>
      <c r="B41" s="103" t="s">
        <v>246</v>
      </c>
      <c r="C41" s="104">
        <v>338621.72</v>
      </c>
      <c r="D41" s="100"/>
      <c r="E41" s="101"/>
    </row>
    <row r="42" spans="1:5" ht="22.5" customHeight="1" x14ac:dyDescent="0.2">
      <c r="A42" s="102">
        <v>4163</v>
      </c>
      <c r="B42" s="103" t="s">
        <v>247</v>
      </c>
      <c r="C42" s="104">
        <v>0</v>
      </c>
      <c r="D42" s="100"/>
      <c r="E42" s="101"/>
    </row>
    <row r="43" spans="1:5" ht="27" customHeight="1" x14ac:dyDescent="0.2">
      <c r="A43" s="102">
        <v>4164</v>
      </c>
      <c r="B43" s="103" t="s">
        <v>248</v>
      </c>
      <c r="C43" s="104">
        <v>0</v>
      </c>
      <c r="D43" s="100"/>
      <c r="E43" s="101"/>
    </row>
    <row r="44" spans="1:5" ht="27" customHeight="1" x14ac:dyDescent="0.2">
      <c r="A44" s="102">
        <v>4165</v>
      </c>
      <c r="B44" s="103" t="s">
        <v>249</v>
      </c>
      <c r="C44" s="104">
        <v>0</v>
      </c>
      <c r="D44" s="100"/>
      <c r="E44" s="101"/>
    </row>
    <row r="45" spans="1:5" ht="27" customHeight="1" x14ac:dyDescent="0.2">
      <c r="A45" s="102">
        <v>4166</v>
      </c>
      <c r="B45" s="105" t="s">
        <v>416</v>
      </c>
      <c r="C45" s="104">
        <v>0</v>
      </c>
      <c r="D45" s="100"/>
      <c r="E45" s="101"/>
    </row>
    <row r="46" spans="1:5" ht="27" customHeight="1" x14ac:dyDescent="0.2">
      <c r="A46" s="102">
        <v>4168</v>
      </c>
      <c r="B46" s="103" t="s">
        <v>250</v>
      </c>
      <c r="C46" s="104">
        <v>0</v>
      </c>
      <c r="D46" s="100"/>
      <c r="E46" s="101"/>
    </row>
    <row r="47" spans="1:5" ht="27" customHeight="1" x14ac:dyDescent="0.2">
      <c r="A47" s="102">
        <v>4169</v>
      </c>
      <c r="B47" s="103" t="s">
        <v>251</v>
      </c>
      <c r="C47" s="104">
        <v>449772.73</v>
      </c>
      <c r="D47" s="100"/>
      <c r="E47" s="101"/>
    </row>
    <row r="48" spans="1:5" ht="27" customHeight="1" x14ac:dyDescent="0.2">
      <c r="A48" s="97">
        <v>4170</v>
      </c>
      <c r="B48" s="98" t="s">
        <v>493</v>
      </c>
      <c r="C48" s="99">
        <f>SUM(C49:C56)</f>
        <v>0</v>
      </c>
      <c r="D48" s="100"/>
      <c r="E48" s="101"/>
    </row>
    <row r="49" spans="1:5" ht="27" customHeight="1" x14ac:dyDescent="0.2">
      <c r="A49" s="102">
        <v>4171</v>
      </c>
      <c r="B49" s="103" t="s">
        <v>417</v>
      </c>
      <c r="C49" s="104">
        <v>0</v>
      </c>
      <c r="D49" s="100"/>
      <c r="E49" s="101"/>
    </row>
    <row r="50" spans="1:5" ht="27" customHeight="1" x14ac:dyDescent="0.2">
      <c r="A50" s="102">
        <v>4172</v>
      </c>
      <c r="B50" s="103" t="s">
        <v>418</v>
      </c>
      <c r="C50" s="104">
        <v>0</v>
      </c>
      <c r="D50" s="100"/>
      <c r="E50" s="101"/>
    </row>
    <row r="51" spans="1:5" ht="27" customHeight="1" x14ac:dyDescent="0.2">
      <c r="A51" s="102">
        <v>4173</v>
      </c>
      <c r="B51" s="105" t="s">
        <v>419</v>
      </c>
      <c r="C51" s="104">
        <v>0</v>
      </c>
      <c r="D51" s="100"/>
      <c r="E51" s="101"/>
    </row>
    <row r="52" spans="1:5" ht="27" customHeight="1" x14ac:dyDescent="0.2">
      <c r="A52" s="102">
        <v>4174</v>
      </c>
      <c r="B52" s="105" t="s">
        <v>420</v>
      </c>
      <c r="C52" s="104">
        <v>0</v>
      </c>
      <c r="D52" s="100"/>
      <c r="E52" s="101"/>
    </row>
    <row r="53" spans="1:5" ht="27" customHeight="1" x14ac:dyDescent="0.2">
      <c r="A53" s="102">
        <v>4175</v>
      </c>
      <c r="B53" s="105" t="s">
        <v>421</v>
      </c>
      <c r="C53" s="104">
        <v>0</v>
      </c>
      <c r="D53" s="100"/>
      <c r="E53" s="101"/>
    </row>
    <row r="54" spans="1:5" ht="27" customHeight="1" x14ac:dyDescent="0.2">
      <c r="A54" s="102">
        <v>4176</v>
      </c>
      <c r="B54" s="105" t="s">
        <v>422</v>
      </c>
      <c r="C54" s="104">
        <v>0</v>
      </c>
      <c r="D54" s="100"/>
      <c r="E54" s="101"/>
    </row>
    <row r="55" spans="1:5" ht="27" customHeight="1" x14ac:dyDescent="0.2">
      <c r="A55" s="102">
        <v>4177</v>
      </c>
      <c r="B55" s="105" t="s">
        <v>423</v>
      </c>
      <c r="C55" s="104">
        <v>0</v>
      </c>
      <c r="D55" s="100"/>
      <c r="E55" s="101"/>
    </row>
    <row r="56" spans="1:5" ht="27" customHeight="1" x14ac:dyDescent="0.2">
      <c r="A56" s="102">
        <v>4178</v>
      </c>
      <c r="B56" s="105" t="s">
        <v>424</v>
      </c>
      <c r="C56" s="104">
        <v>0</v>
      </c>
      <c r="D56" s="100"/>
      <c r="E56" s="101"/>
    </row>
    <row r="57" spans="1:5" ht="27" customHeight="1" x14ac:dyDescent="0.2">
      <c r="A57" s="97">
        <v>4200</v>
      </c>
      <c r="B57" s="106" t="s">
        <v>425</v>
      </c>
      <c r="C57" s="99">
        <f>+C58+C64</f>
        <v>63991177.389999993</v>
      </c>
      <c r="D57" s="100"/>
      <c r="E57" s="101"/>
    </row>
    <row r="58" spans="1:5" ht="27" customHeight="1" x14ac:dyDescent="0.2">
      <c r="A58" s="97">
        <v>4210</v>
      </c>
      <c r="B58" s="106" t="s">
        <v>426</v>
      </c>
      <c r="C58" s="99">
        <f>SUM(C59:C63)</f>
        <v>62675838.059999995</v>
      </c>
      <c r="D58" s="100"/>
      <c r="E58" s="101"/>
    </row>
    <row r="59" spans="1:5" ht="27" customHeight="1" x14ac:dyDescent="0.2">
      <c r="A59" s="102">
        <v>4211</v>
      </c>
      <c r="B59" s="103" t="s">
        <v>252</v>
      </c>
      <c r="C59" s="104">
        <v>40106400.270000003</v>
      </c>
      <c r="D59" s="100"/>
      <c r="E59" s="101"/>
    </row>
    <row r="60" spans="1:5" ht="27" customHeight="1" x14ac:dyDescent="0.2">
      <c r="A60" s="102">
        <v>4212</v>
      </c>
      <c r="B60" s="103" t="s">
        <v>253</v>
      </c>
      <c r="C60" s="104">
        <v>22008746.309999999</v>
      </c>
      <c r="D60" s="100"/>
      <c r="E60" s="101"/>
    </row>
    <row r="61" spans="1:5" ht="27" customHeight="1" x14ac:dyDescent="0.2">
      <c r="A61" s="102">
        <v>4213</v>
      </c>
      <c r="B61" s="103" t="s">
        <v>254</v>
      </c>
      <c r="C61" s="104">
        <v>0</v>
      </c>
      <c r="D61" s="100"/>
      <c r="E61" s="101"/>
    </row>
    <row r="62" spans="1:5" ht="27" customHeight="1" x14ac:dyDescent="0.2">
      <c r="A62" s="102">
        <v>4214</v>
      </c>
      <c r="B62" s="103" t="s">
        <v>427</v>
      </c>
      <c r="C62" s="104">
        <v>560691.48</v>
      </c>
      <c r="D62" s="100"/>
      <c r="E62" s="101"/>
    </row>
    <row r="63" spans="1:5" ht="27" customHeight="1" x14ac:dyDescent="0.2">
      <c r="A63" s="102">
        <v>4215</v>
      </c>
      <c r="B63" s="103" t="s">
        <v>428</v>
      </c>
      <c r="C63" s="104">
        <v>0</v>
      </c>
      <c r="D63" s="100"/>
      <c r="E63" s="101"/>
    </row>
    <row r="64" spans="1:5" ht="27" customHeight="1" x14ac:dyDescent="0.2">
      <c r="A64" s="97">
        <v>4220</v>
      </c>
      <c r="B64" s="98" t="s">
        <v>255</v>
      </c>
      <c r="C64" s="99">
        <f>SUM(C65:C68)</f>
        <v>1315339.33</v>
      </c>
      <c r="D64" s="100"/>
      <c r="E64" s="101"/>
    </row>
    <row r="65" spans="1:5" ht="27" customHeight="1" x14ac:dyDescent="0.2">
      <c r="A65" s="102">
        <v>4221</v>
      </c>
      <c r="B65" s="103" t="s">
        <v>256</v>
      </c>
      <c r="C65" s="104">
        <v>1315339.33</v>
      </c>
      <c r="D65" s="100"/>
      <c r="E65" s="101"/>
    </row>
    <row r="66" spans="1:5" ht="27" customHeight="1" x14ac:dyDescent="0.2">
      <c r="A66" s="102">
        <v>4223</v>
      </c>
      <c r="B66" s="103" t="s">
        <v>257</v>
      </c>
      <c r="C66" s="104">
        <v>0</v>
      </c>
      <c r="D66" s="100"/>
      <c r="E66" s="101"/>
    </row>
    <row r="67" spans="1:5" ht="27" customHeight="1" x14ac:dyDescent="0.2">
      <c r="A67" s="102">
        <v>4225</v>
      </c>
      <c r="B67" s="103" t="s">
        <v>259</v>
      </c>
      <c r="C67" s="104">
        <v>0</v>
      </c>
      <c r="D67" s="100"/>
      <c r="E67" s="101"/>
    </row>
    <row r="68" spans="1:5" ht="27" customHeight="1" x14ac:dyDescent="0.2">
      <c r="A68" s="102">
        <v>4227</v>
      </c>
      <c r="B68" s="103" t="s">
        <v>429</v>
      </c>
      <c r="C68" s="104">
        <v>0</v>
      </c>
      <c r="D68" s="100"/>
      <c r="E68" s="101"/>
    </row>
    <row r="69" spans="1:5" ht="27" customHeight="1" x14ac:dyDescent="0.2">
      <c r="A69" s="107">
        <v>4300</v>
      </c>
      <c r="B69" s="98" t="s">
        <v>260</v>
      </c>
      <c r="C69" s="99">
        <f>C70+C73+C79+C81+C83</f>
        <v>0</v>
      </c>
      <c r="D69" s="103"/>
      <c r="E69" s="103"/>
    </row>
    <row r="70" spans="1:5" ht="27" customHeight="1" x14ac:dyDescent="0.2">
      <c r="A70" s="107">
        <v>4310</v>
      </c>
      <c r="B70" s="98" t="s">
        <v>261</v>
      </c>
      <c r="C70" s="99">
        <f>SUM(C71:C72)</f>
        <v>0</v>
      </c>
      <c r="D70" s="103"/>
      <c r="E70" s="103"/>
    </row>
    <row r="71" spans="1:5" ht="27" customHeight="1" x14ac:dyDescent="0.2">
      <c r="A71" s="108">
        <v>4311</v>
      </c>
      <c r="B71" s="103" t="s">
        <v>430</v>
      </c>
      <c r="C71" s="104">
        <v>0</v>
      </c>
      <c r="D71" s="103"/>
      <c r="E71" s="103"/>
    </row>
    <row r="72" spans="1:5" ht="27" customHeight="1" x14ac:dyDescent="0.2">
      <c r="A72" s="108">
        <v>4319</v>
      </c>
      <c r="B72" s="103" t="s">
        <v>262</v>
      </c>
      <c r="C72" s="104">
        <v>0</v>
      </c>
      <c r="D72" s="103"/>
      <c r="E72" s="103"/>
    </row>
    <row r="73" spans="1:5" ht="27" customHeight="1" x14ac:dyDescent="0.2">
      <c r="A73" s="107">
        <v>4320</v>
      </c>
      <c r="B73" s="98" t="s">
        <v>263</v>
      </c>
      <c r="C73" s="99">
        <f>SUM(C74:C78)</f>
        <v>0</v>
      </c>
      <c r="D73" s="103"/>
      <c r="E73" s="103"/>
    </row>
    <row r="74" spans="1:5" ht="27" customHeight="1" x14ac:dyDescent="0.2">
      <c r="A74" s="108">
        <v>4321</v>
      </c>
      <c r="B74" s="103" t="s">
        <v>264</v>
      </c>
      <c r="C74" s="104">
        <v>0</v>
      </c>
      <c r="D74" s="103"/>
      <c r="E74" s="103"/>
    </row>
    <row r="75" spans="1:5" ht="27" customHeight="1" x14ac:dyDescent="0.2">
      <c r="A75" s="108">
        <v>4322</v>
      </c>
      <c r="B75" s="103" t="s">
        <v>265</v>
      </c>
      <c r="C75" s="104">
        <v>0</v>
      </c>
      <c r="D75" s="103"/>
      <c r="E75" s="103"/>
    </row>
    <row r="76" spans="1:5" ht="27" customHeight="1" x14ac:dyDescent="0.2">
      <c r="A76" s="108">
        <v>4323</v>
      </c>
      <c r="B76" s="103" t="s">
        <v>266</v>
      </c>
      <c r="C76" s="104">
        <v>0</v>
      </c>
      <c r="D76" s="103"/>
      <c r="E76" s="103"/>
    </row>
    <row r="77" spans="1:5" ht="27" customHeight="1" x14ac:dyDescent="0.2">
      <c r="A77" s="108">
        <v>4324</v>
      </c>
      <c r="B77" s="103" t="s">
        <v>267</v>
      </c>
      <c r="C77" s="104">
        <v>0</v>
      </c>
      <c r="D77" s="103"/>
      <c r="E77" s="103"/>
    </row>
    <row r="78" spans="1:5" ht="27" customHeight="1" x14ac:dyDescent="0.2">
      <c r="A78" s="108">
        <v>4325</v>
      </c>
      <c r="B78" s="103" t="s">
        <v>268</v>
      </c>
      <c r="C78" s="104">
        <v>0</v>
      </c>
      <c r="D78" s="103"/>
      <c r="E78" s="103"/>
    </row>
    <row r="79" spans="1:5" ht="27" customHeight="1" x14ac:dyDescent="0.2">
      <c r="A79" s="107">
        <v>4330</v>
      </c>
      <c r="B79" s="98" t="s">
        <v>269</v>
      </c>
      <c r="C79" s="99">
        <f>SUM(C80)</f>
        <v>0</v>
      </c>
      <c r="D79" s="103"/>
      <c r="E79" s="103"/>
    </row>
    <row r="80" spans="1:5" ht="27" customHeight="1" x14ac:dyDescent="0.2">
      <c r="A80" s="108">
        <v>4331</v>
      </c>
      <c r="B80" s="103" t="s">
        <v>269</v>
      </c>
      <c r="C80" s="104">
        <v>0</v>
      </c>
      <c r="D80" s="103"/>
      <c r="E80" s="103"/>
    </row>
    <row r="81" spans="1:5" ht="27" customHeight="1" x14ac:dyDescent="0.2">
      <c r="A81" s="107">
        <v>4340</v>
      </c>
      <c r="B81" s="98" t="s">
        <v>270</v>
      </c>
      <c r="C81" s="99">
        <f>SUM(C82)</f>
        <v>0</v>
      </c>
      <c r="D81" s="103"/>
      <c r="E81" s="103"/>
    </row>
    <row r="82" spans="1:5" ht="27" customHeight="1" x14ac:dyDescent="0.2">
      <c r="A82" s="108">
        <v>4341</v>
      </c>
      <c r="B82" s="103" t="s">
        <v>270</v>
      </c>
      <c r="C82" s="104">
        <v>0</v>
      </c>
      <c r="D82" s="103"/>
      <c r="E82" s="103"/>
    </row>
    <row r="83" spans="1:5" ht="27" customHeight="1" x14ac:dyDescent="0.2">
      <c r="A83" s="107">
        <v>4390</v>
      </c>
      <c r="B83" s="98" t="s">
        <v>271</v>
      </c>
      <c r="C83" s="99">
        <f>SUM(C84:C90)</f>
        <v>0</v>
      </c>
      <c r="D83" s="103"/>
      <c r="E83" s="103"/>
    </row>
    <row r="84" spans="1:5" ht="27" customHeight="1" x14ac:dyDescent="0.2">
      <c r="A84" s="108">
        <v>4392</v>
      </c>
      <c r="B84" s="103" t="s">
        <v>272</v>
      </c>
      <c r="C84" s="104">
        <v>0</v>
      </c>
      <c r="D84" s="103"/>
      <c r="E84" s="103"/>
    </row>
    <row r="85" spans="1:5" ht="27" customHeight="1" x14ac:dyDescent="0.2">
      <c r="A85" s="108">
        <v>4393</v>
      </c>
      <c r="B85" s="103" t="s">
        <v>431</v>
      </c>
      <c r="C85" s="104">
        <v>0</v>
      </c>
      <c r="D85" s="103"/>
      <c r="E85" s="103"/>
    </row>
    <row r="86" spans="1:5" ht="27" customHeight="1" x14ac:dyDescent="0.2">
      <c r="A86" s="108">
        <v>4394</v>
      </c>
      <c r="B86" s="103" t="s">
        <v>273</v>
      </c>
      <c r="C86" s="104">
        <v>0</v>
      </c>
      <c r="D86" s="103"/>
      <c r="E86" s="103"/>
    </row>
    <row r="87" spans="1:5" ht="27" customHeight="1" x14ac:dyDescent="0.2">
      <c r="A87" s="108">
        <v>4395</v>
      </c>
      <c r="B87" s="103" t="s">
        <v>274</v>
      </c>
      <c r="C87" s="104">
        <v>0</v>
      </c>
      <c r="D87" s="103"/>
      <c r="E87" s="103"/>
    </row>
    <row r="88" spans="1:5" ht="27" customHeight="1" x14ac:dyDescent="0.2">
      <c r="A88" s="108">
        <v>4396</v>
      </c>
      <c r="B88" s="103" t="s">
        <v>275</v>
      </c>
      <c r="C88" s="104">
        <v>0</v>
      </c>
      <c r="D88" s="103"/>
      <c r="E88" s="103"/>
    </row>
    <row r="89" spans="1:5" ht="27" customHeight="1" x14ac:dyDescent="0.2">
      <c r="A89" s="108">
        <v>4397</v>
      </c>
      <c r="B89" s="103" t="s">
        <v>432</v>
      </c>
      <c r="C89" s="104">
        <v>0</v>
      </c>
      <c r="D89" s="103"/>
      <c r="E89" s="103"/>
    </row>
    <row r="90" spans="1:5" ht="27" customHeight="1" x14ac:dyDescent="0.2">
      <c r="A90" s="108">
        <v>4399</v>
      </c>
      <c r="B90" s="103" t="s">
        <v>271</v>
      </c>
      <c r="C90" s="104">
        <v>0</v>
      </c>
      <c r="D90" s="103"/>
      <c r="E90" s="103"/>
    </row>
    <row r="91" spans="1:5" ht="27" customHeight="1" x14ac:dyDescent="0.2">
      <c r="A91" s="101"/>
      <c r="B91" s="101"/>
      <c r="C91" s="109"/>
      <c r="D91" s="101"/>
      <c r="E91" s="101"/>
    </row>
    <row r="92" spans="1:5" ht="27" customHeight="1" x14ac:dyDescent="0.2">
      <c r="A92" s="93" t="s">
        <v>558</v>
      </c>
      <c r="B92" s="93"/>
      <c r="C92" s="93"/>
      <c r="D92" s="93"/>
      <c r="E92" s="93"/>
    </row>
    <row r="93" spans="1:5" ht="27" customHeight="1" x14ac:dyDescent="0.2">
      <c r="A93" s="94" t="s">
        <v>86</v>
      </c>
      <c r="B93" s="94" t="s">
        <v>83</v>
      </c>
      <c r="C93" s="94" t="s">
        <v>84</v>
      </c>
      <c r="D93" s="94" t="s">
        <v>276</v>
      </c>
      <c r="E93" s="94" t="s">
        <v>597</v>
      </c>
    </row>
    <row r="94" spans="1:5" ht="27" customHeight="1" x14ac:dyDescent="0.2">
      <c r="A94" s="107">
        <v>5000</v>
      </c>
      <c r="B94" s="98" t="s">
        <v>277</v>
      </c>
      <c r="C94" s="99">
        <f>C95+C123+C156+C166+C181+C210</f>
        <v>47909795.979999997</v>
      </c>
      <c r="D94" s="110">
        <v>1</v>
      </c>
      <c r="E94" s="103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27" customHeight="1" x14ac:dyDescent="0.2">
      <c r="A95" s="107">
        <v>5100</v>
      </c>
      <c r="B95" s="98" t="s">
        <v>278</v>
      </c>
      <c r="C95" s="99">
        <f>C96+C103+C113</f>
        <v>39897575.189999998</v>
      </c>
      <c r="D95" s="110">
        <f>C95/$C$94</f>
        <v>0.8327644560760662</v>
      </c>
      <c r="E95" s="103"/>
    </row>
    <row r="96" spans="1:5" ht="27" customHeight="1" x14ac:dyDescent="0.2">
      <c r="A96" s="107">
        <v>5110</v>
      </c>
      <c r="B96" s="98" t="s">
        <v>279</v>
      </c>
      <c r="C96" s="99">
        <f>SUM(C97:C102)</f>
        <v>25187164.07</v>
      </c>
      <c r="D96" s="110">
        <f t="shared" ref="D96:D159" si="0">C96/$C$94</f>
        <v>0.52572054534555757</v>
      </c>
      <c r="E96" s="103"/>
    </row>
    <row r="97" spans="1:5" ht="27" customHeight="1" x14ac:dyDescent="0.2">
      <c r="A97" s="108">
        <v>5111</v>
      </c>
      <c r="B97" s="103" t="s">
        <v>280</v>
      </c>
      <c r="C97" s="104">
        <v>22374536.68</v>
      </c>
      <c r="D97" s="111">
        <f t="shared" si="0"/>
        <v>0.46701381674303682</v>
      </c>
      <c r="E97" s="103"/>
    </row>
    <row r="98" spans="1:5" ht="27" customHeight="1" x14ac:dyDescent="0.2">
      <c r="A98" s="108">
        <v>5112</v>
      </c>
      <c r="B98" s="103" t="s">
        <v>281</v>
      </c>
      <c r="C98" s="104">
        <v>0</v>
      </c>
      <c r="D98" s="111">
        <f t="shared" si="0"/>
        <v>0</v>
      </c>
      <c r="E98" s="103"/>
    </row>
    <row r="99" spans="1:5" ht="27" customHeight="1" x14ac:dyDescent="0.2">
      <c r="A99" s="108">
        <v>5113</v>
      </c>
      <c r="B99" s="103" t="s">
        <v>282</v>
      </c>
      <c r="C99" s="104">
        <v>458970.18</v>
      </c>
      <c r="D99" s="111">
        <f t="shared" si="0"/>
        <v>9.5798817467642253E-3</v>
      </c>
      <c r="E99" s="103"/>
    </row>
    <row r="100" spans="1:5" ht="27" customHeight="1" x14ac:dyDescent="0.2">
      <c r="A100" s="108">
        <v>5114</v>
      </c>
      <c r="B100" s="103" t="s">
        <v>283</v>
      </c>
      <c r="C100" s="104">
        <v>0</v>
      </c>
      <c r="D100" s="111">
        <f t="shared" si="0"/>
        <v>0</v>
      </c>
      <c r="E100" s="103"/>
    </row>
    <row r="101" spans="1:5" ht="27" customHeight="1" x14ac:dyDescent="0.2">
      <c r="A101" s="108">
        <v>5115</v>
      </c>
      <c r="B101" s="103" t="s">
        <v>284</v>
      </c>
      <c r="C101" s="104">
        <v>2353657.21</v>
      </c>
      <c r="D101" s="111">
        <f t="shared" si="0"/>
        <v>4.9126846855756537E-2</v>
      </c>
      <c r="E101" s="103"/>
    </row>
    <row r="102" spans="1:5" ht="27" customHeight="1" x14ac:dyDescent="0.2">
      <c r="A102" s="108">
        <v>5116</v>
      </c>
      <c r="B102" s="103" t="s">
        <v>285</v>
      </c>
      <c r="C102" s="104">
        <v>0</v>
      </c>
      <c r="D102" s="111">
        <f t="shared" si="0"/>
        <v>0</v>
      </c>
      <c r="E102" s="103"/>
    </row>
    <row r="103" spans="1:5" ht="27" customHeight="1" x14ac:dyDescent="0.2">
      <c r="A103" s="107">
        <v>5120</v>
      </c>
      <c r="B103" s="98" t="s">
        <v>286</v>
      </c>
      <c r="C103" s="99">
        <f>SUM(C104:C112)</f>
        <v>3293719.3400000003</v>
      </c>
      <c r="D103" s="110">
        <f t="shared" si="0"/>
        <v>6.8748348278814791E-2</v>
      </c>
      <c r="E103" s="103"/>
    </row>
    <row r="104" spans="1:5" ht="27" customHeight="1" x14ac:dyDescent="0.2">
      <c r="A104" s="108">
        <v>5121</v>
      </c>
      <c r="B104" s="103" t="s">
        <v>287</v>
      </c>
      <c r="C104" s="104">
        <v>242215.52</v>
      </c>
      <c r="D104" s="111">
        <f t="shared" si="0"/>
        <v>5.0556575131547868E-3</v>
      </c>
      <c r="E104" s="103"/>
    </row>
    <row r="105" spans="1:5" ht="27" customHeight="1" x14ac:dyDescent="0.2">
      <c r="A105" s="108">
        <v>5122</v>
      </c>
      <c r="B105" s="103" t="s">
        <v>288</v>
      </c>
      <c r="C105" s="104">
        <v>64822.49</v>
      </c>
      <c r="D105" s="111">
        <f t="shared" si="0"/>
        <v>1.3530111885064222E-3</v>
      </c>
      <c r="E105" s="103"/>
    </row>
    <row r="106" spans="1:5" ht="27" customHeight="1" x14ac:dyDescent="0.2">
      <c r="A106" s="108">
        <v>5123</v>
      </c>
      <c r="B106" s="103" t="s">
        <v>289</v>
      </c>
      <c r="C106" s="104">
        <v>0</v>
      </c>
      <c r="D106" s="111">
        <f t="shared" si="0"/>
        <v>0</v>
      </c>
      <c r="E106" s="103"/>
    </row>
    <row r="107" spans="1:5" ht="27" customHeight="1" x14ac:dyDescent="0.2">
      <c r="A107" s="108">
        <v>5124</v>
      </c>
      <c r="B107" s="103" t="s">
        <v>290</v>
      </c>
      <c r="C107" s="104">
        <v>590975.25</v>
      </c>
      <c r="D107" s="111">
        <f t="shared" si="0"/>
        <v>1.2335165239415826E-2</v>
      </c>
      <c r="E107" s="103"/>
    </row>
    <row r="108" spans="1:5" ht="27" customHeight="1" x14ac:dyDescent="0.2">
      <c r="A108" s="108">
        <v>5125</v>
      </c>
      <c r="B108" s="103" t="s">
        <v>291</v>
      </c>
      <c r="C108" s="104">
        <v>134323.82999999999</v>
      </c>
      <c r="D108" s="111">
        <f t="shared" si="0"/>
        <v>2.8036819454642144E-3</v>
      </c>
      <c r="E108" s="103"/>
    </row>
    <row r="109" spans="1:5" ht="27" customHeight="1" x14ac:dyDescent="0.2">
      <c r="A109" s="108">
        <v>5126</v>
      </c>
      <c r="B109" s="103" t="s">
        <v>292</v>
      </c>
      <c r="C109" s="104">
        <v>2045822.03</v>
      </c>
      <c r="D109" s="111">
        <f t="shared" si="0"/>
        <v>4.2701539176957272E-2</v>
      </c>
      <c r="E109" s="103"/>
    </row>
    <row r="110" spans="1:5" ht="27" customHeight="1" x14ac:dyDescent="0.2">
      <c r="A110" s="108">
        <v>5127</v>
      </c>
      <c r="B110" s="103" t="s">
        <v>293</v>
      </c>
      <c r="C110" s="104">
        <v>8231.49</v>
      </c>
      <c r="D110" s="111">
        <f t="shared" si="0"/>
        <v>1.7181225324850569E-4</v>
      </c>
      <c r="E110" s="103"/>
    </row>
    <row r="111" spans="1:5" ht="27" customHeight="1" x14ac:dyDescent="0.2">
      <c r="A111" s="108">
        <v>5128</v>
      </c>
      <c r="B111" s="103" t="s">
        <v>294</v>
      </c>
      <c r="C111" s="104">
        <v>24186</v>
      </c>
      <c r="D111" s="111">
        <f t="shared" si="0"/>
        <v>5.0482369013002003E-4</v>
      </c>
      <c r="E111" s="103"/>
    </row>
    <row r="112" spans="1:5" ht="27" customHeight="1" x14ac:dyDescent="0.2">
      <c r="A112" s="108">
        <v>5129</v>
      </c>
      <c r="B112" s="103" t="s">
        <v>295</v>
      </c>
      <c r="C112" s="104">
        <v>183142.73</v>
      </c>
      <c r="D112" s="111">
        <f t="shared" si="0"/>
        <v>3.8226572719377299E-3</v>
      </c>
      <c r="E112" s="103"/>
    </row>
    <row r="113" spans="1:5" ht="27" customHeight="1" x14ac:dyDescent="0.2">
      <c r="A113" s="107">
        <v>5130</v>
      </c>
      <c r="B113" s="98" t="s">
        <v>296</v>
      </c>
      <c r="C113" s="99">
        <f>SUM(C114:C122)</f>
        <v>11416691.779999999</v>
      </c>
      <c r="D113" s="110">
        <f t="shared" si="0"/>
        <v>0.23829556245169384</v>
      </c>
      <c r="E113" s="103"/>
    </row>
    <row r="114" spans="1:5" ht="27" customHeight="1" x14ac:dyDescent="0.2">
      <c r="A114" s="108">
        <v>5131</v>
      </c>
      <c r="B114" s="103" t="s">
        <v>297</v>
      </c>
      <c r="C114" s="104">
        <v>2772024.06</v>
      </c>
      <c r="D114" s="111">
        <f t="shared" si="0"/>
        <v>5.7859233238170854E-2</v>
      </c>
      <c r="E114" s="103"/>
    </row>
    <row r="115" spans="1:5" ht="27" customHeight="1" x14ac:dyDescent="0.2">
      <c r="A115" s="108">
        <v>5132</v>
      </c>
      <c r="B115" s="103" t="s">
        <v>298</v>
      </c>
      <c r="C115" s="104">
        <v>61080</v>
      </c>
      <c r="D115" s="111">
        <f t="shared" si="0"/>
        <v>1.274895848554603E-3</v>
      </c>
      <c r="E115" s="103"/>
    </row>
    <row r="116" spans="1:5" ht="27" customHeight="1" x14ac:dyDescent="0.2">
      <c r="A116" s="108">
        <v>5133</v>
      </c>
      <c r="B116" s="103" t="s">
        <v>299</v>
      </c>
      <c r="C116" s="104">
        <v>121223.1</v>
      </c>
      <c r="D116" s="111">
        <f t="shared" si="0"/>
        <v>2.5302361974282824E-3</v>
      </c>
      <c r="E116" s="103"/>
    </row>
    <row r="117" spans="1:5" ht="27" customHeight="1" x14ac:dyDescent="0.2">
      <c r="A117" s="108">
        <v>5134</v>
      </c>
      <c r="B117" s="103" t="s">
        <v>300</v>
      </c>
      <c r="C117" s="104">
        <v>72093.34</v>
      </c>
      <c r="D117" s="111">
        <f t="shared" si="0"/>
        <v>1.5047724275447853E-3</v>
      </c>
      <c r="E117" s="103"/>
    </row>
    <row r="118" spans="1:5" ht="27" customHeight="1" x14ac:dyDescent="0.2">
      <c r="A118" s="108">
        <v>5135</v>
      </c>
      <c r="B118" s="103" t="s">
        <v>301</v>
      </c>
      <c r="C118" s="104">
        <v>362476</v>
      </c>
      <c r="D118" s="111">
        <f t="shared" si="0"/>
        <v>7.5658013687078954E-3</v>
      </c>
      <c r="E118" s="103"/>
    </row>
    <row r="119" spans="1:5" ht="27" customHeight="1" x14ac:dyDescent="0.2">
      <c r="A119" s="108">
        <v>5136</v>
      </c>
      <c r="B119" s="103" t="s">
        <v>302</v>
      </c>
      <c r="C119" s="104">
        <v>37469.22</v>
      </c>
      <c r="D119" s="111">
        <f t="shared" si="0"/>
        <v>7.8207847129304351E-4</v>
      </c>
      <c r="E119" s="103"/>
    </row>
    <row r="120" spans="1:5" ht="27" customHeight="1" x14ac:dyDescent="0.2">
      <c r="A120" s="108">
        <v>5137</v>
      </c>
      <c r="B120" s="103" t="s">
        <v>303</v>
      </c>
      <c r="C120" s="104">
        <v>13002.97</v>
      </c>
      <c r="D120" s="111">
        <f t="shared" si="0"/>
        <v>2.7140524675638579E-4</v>
      </c>
      <c r="E120" s="103"/>
    </row>
    <row r="121" spans="1:5" ht="27" customHeight="1" x14ac:dyDescent="0.2">
      <c r="A121" s="108">
        <v>5138</v>
      </c>
      <c r="B121" s="103" t="s">
        <v>304</v>
      </c>
      <c r="C121" s="104">
        <v>7228444.2599999998</v>
      </c>
      <c r="D121" s="111">
        <f t="shared" si="0"/>
        <v>0.15087612276657414</v>
      </c>
      <c r="E121" s="103"/>
    </row>
    <row r="122" spans="1:5" ht="27" customHeight="1" x14ac:dyDescent="0.2">
      <c r="A122" s="108">
        <v>5139</v>
      </c>
      <c r="B122" s="103" t="s">
        <v>305</v>
      </c>
      <c r="C122" s="104">
        <v>748878.83</v>
      </c>
      <c r="D122" s="111">
        <f t="shared" si="0"/>
        <v>1.5631016886663854E-2</v>
      </c>
      <c r="E122" s="103"/>
    </row>
    <row r="123" spans="1:5" ht="27" customHeight="1" x14ac:dyDescent="0.2">
      <c r="A123" s="107">
        <v>5200</v>
      </c>
      <c r="B123" s="98" t="s">
        <v>306</v>
      </c>
      <c r="C123" s="99">
        <f>C124+C127+C130+C133+C138+C142+C145+C147+C153</f>
        <v>6962781.1300000008</v>
      </c>
      <c r="D123" s="110">
        <f t="shared" si="0"/>
        <v>0.14533105365146248</v>
      </c>
      <c r="E123" s="103"/>
    </row>
    <row r="124" spans="1:5" ht="27" customHeight="1" x14ac:dyDescent="0.2">
      <c r="A124" s="107">
        <v>5210</v>
      </c>
      <c r="B124" s="98" t="s">
        <v>307</v>
      </c>
      <c r="C124" s="99">
        <f>SUM(C125:C126)</f>
        <v>4958920.4400000004</v>
      </c>
      <c r="D124" s="110">
        <f t="shared" si="0"/>
        <v>0.10350535498147619</v>
      </c>
      <c r="E124" s="103"/>
    </row>
    <row r="125" spans="1:5" ht="27" customHeight="1" x14ac:dyDescent="0.2">
      <c r="A125" s="108">
        <v>5211</v>
      </c>
      <c r="B125" s="103" t="s">
        <v>308</v>
      </c>
      <c r="C125" s="104">
        <v>0</v>
      </c>
      <c r="D125" s="111">
        <f t="shared" si="0"/>
        <v>0</v>
      </c>
      <c r="E125" s="103"/>
    </row>
    <row r="126" spans="1:5" ht="27" customHeight="1" x14ac:dyDescent="0.2">
      <c r="A126" s="108">
        <v>5212</v>
      </c>
      <c r="B126" s="103" t="s">
        <v>309</v>
      </c>
      <c r="C126" s="104">
        <v>4958920.4400000004</v>
      </c>
      <c r="D126" s="111">
        <f t="shared" si="0"/>
        <v>0.10350535498147619</v>
      </c>
      <c r="E126" s="103"/>
    </row>
    <row r="127" spans="1:5" ht="27" customHeight="1" x14ac:dyDescent="0.2">
      <c r="A127" s="107">
        <v>5220</v>
      </c>
      <c r="B127" s="98" t="s">
        <v>310</v>
      </c>
      <c r="C127" s="99">
        <f>SUM(C128:C129)</f>
        <v>0</v>
      </c>
      <c r="D127" s="110">
        <f t="shared" si="0"/>
        <v>0</v>
      </c>
      <c r="E127" s="103"/>
    </row>
    <row r="128" spans="1:5" ht="27" customHeight="1" x14ac:dyDescent="0.2">
      <c r="A128" s="108">
        <v>5221</v>
      </c>
      <c r="B128" s="103" t="s">
        <v>311</v>
      </c>
      <c r="C128" s="104">
        <v>0</v>
      </c>
      <c r="D128" s="111">
        <f t="shared" si="0"/>
        <v>0</v>
      </c>
      <c r="E128" s="103"/>
    </row>
    <row r="129" spans="1:5" ht="27" customHeight="1" x14ac:dyDescent="0.2">
      <c r="A129" s="108">
        <v>5222</v>
      </c>
      <c r="B129" s="103" t="s">
        <v>312</v>
      </c>
      <c r="C129" s="104">
        <v>0</v>
      </c>
      <c r="D129" s="111">
        <f t="shared" si="0"/>
        <v>0</v>
      </c>
      <c r="E129" s="103"/>
    </row>
    <row r="130" spans="1:5" ht="27" customHeight="1" x14ac:dyDescent="0.2">
      <c r="A130" s="107">
        <v>5230</v>
      </c>
      <c r="B130" s="98" t="s">
        <v>257</v>
      </c>
      <c r="C130" s="99">
        <f>SUM(C131:C132)</f>
        <v>0</v>
      </c>
      <c r="D130" s="110">
        <f t="shared" si="0"/>
        <v>0</v>
      </c>
      <c r="E130" s="103"/>
    </row>
    <row r="131" spans="1:5" ht="27" customHeight="1" x14ac:dyDescent="0.2">
      <c r="A131" s="108">
        <v>5231</v>
      </c>
      <c r="B131" s="103" t="s">
        <v>313</v>
      </c>
      <c r="C131" s="104">
        <v>0</v>
      </c>
      <c r="D131" s="111">
        <f t="shared" si="0"/>
        <v>0</v>
      </c>
      <c r="E131" s="103"/>
    </row>
    <row r="132" spans="1:5" ht="27" customHeight="1" x14ac:dyDescent="0.2">
      <c r="A132" s="108">
        <v>5232</v>
      </c>
      <c r="B132" s="103" t="s">
        <v>314</v>
      </c>
      <c r="C132" s="104">
        <v>0</v>
      </c>
      <c r="D132" s="111">
        <f t="shared" si="0"/>
        <v>0</v>
      </c>
      <c r="E132" s="103"/>
    </row>
    <row r="133" spans="1:5" ht="27" customHeight="1" x14ac:dyDescent="0.2">
      <c r="A133" s="107">
        <v>5240</v>
      </c>
      <c r="B133" s="98" t="s">
        <v>258</v>
      </c>
      <c r="C133" s="99">
        <f>SUM(C134:C137)</f>
        <v>609745.32000000007</v>
      </c>
      <c r="D133" s="110">
        <f t="shared" si="0"/>
        <v>1.2726944615972463E-2</v>
      </c>
      <c r="E133" s="103"/>
    </row>
    <row r="134" spans="1:5" ht="27" customHeight="1" x14ac:dyDescent="0.2">
      <c r="A134" s="108">
        <v>5241</v>
      </c>
      <c r="B134" s="103" t="s">
        <v>315</v>
      </c>
      <c r="C134" s="104">
        <v>252591.75</v>
      </c>
      <c r="D134" s="111">
        <f t="shared" si="0"/>
        <v>5.272235976655896E-3</v>
      </c>
      <c r="E134" s="103"/>
    </row>
    <row r="135" spans="1:5" ht="27" customHeight="1" x14ac:dyDescent="0.2">
      <c r="A135" s="108">
        <v>5242</v>
      </c>
      <c r="B135" s="103" t="s">
        <v>316</v>
      </c>
      <c r="C135" s="104">
        <v>158100</v>
      </c>
      <c r="D135" s="111">
        <f t="shared" si="0"/>
        <v>3.2999514351094092E-3</v>
      </c>
      <c r="E135" s="103"/>
    </row>
    <row r="136" spans="1:5" ht="27" customHeight="1" x14ac:dyDescent="0.2">
      <c r="A136" s="108">
        <v>5243</v>
      </c>
      <c r="B136" s="103" t="s">
        <v>317</v>
      </c>
      <c r="C136" s="104">
        <v>199053.57</v>
      </c>
      <c r="D136" s="111">
        <f t="shared" si="0"/>
        <v>4.1547572042071558E-3</v>
      </c>
      <c r="E136" s="103"/>
    </row>
    <row r="137" spans="1:5" ht="27" customHeight="1" x14ac:dyDescent="0.2">
      <c r="A137" s="108">
        <v>5244</v>
      </c>
      <c r="B137" s="103" t="s">
        <v>318</v>
      </c>
      <c r="C137" s="104">
        <v>0</v>
      </c>
      <c r="D137" s="111">
        <f t="shared" si="0"/>
        <v>0</v>
      </c>
      <c r="E137" s="103"/>
    </row>
    <row r="138" spans="1:5" ht="27" customHeight="1" x14ac:dyDescent="0.2">
      <c r="A138" s="107">
        <v>5250</v>
      </c>
      <c r="B138" s="98" t="s">
        <v>259</v>
      </c>
      <c r="C138" s="99">
        <f>SUM(C139:C141)</f>
        <v>1394115.37</v>
      </c>
      <c r="D138" s="110">
        <f t="shared" si="0"/>
        <v>2.9098754054013826E-2</v>
      </c>
      <c r="E138" s="103"/>
    </row>
    <row r="139" spans="1:5" ht="27" customHeight="1" x14ac:dyDescent="0.2">
      <c r="A139" s="108">
        <v>5251</v>
      </c>
      <c r="B139" s="103" t="s">
        <v>319</v>
      </c>
      <c r="C139" s="104">
        <v>0</v>
      </c>
      <c r="D139" s="111">
        <f t="shared" si="0"/>
        <v>0</v>
      </c>
      <c r="E139" s="103"/>
    </row>
    <row r="140" spans="1:5" ht="27" customHeight="1" x14ac:dyDescent="0.2">
      <c r="A140" s="108">
        <v>5252</v>
      </c>
      <c r="B140" s="103" t="s">
        <v>320</v>
      </c>
      <c r="C140" s="104">
        <v>1394115.37</v>
      </c>
      <c r="D140" s="111">
        <f t="shared" si="0"/>
        <v>2.9098754054013826E-2</v>
      </c>
      <c r="E140" s="103"/>
    </row>
    <row r="141" spans="1:5" ht="27" customHeight="1" x14ac:dyDescent="0.2">
      <c r="A141" s="108">
        <v>5259</v>
      </c>
      <c r="B141" s="103" t="s">
        <v>321</v>
      </c>
      <c r="C141" s="104">
        <v>0</v>
      </c>
      <c r="D141" s="111">
        <f t="shared" si="0"/>
        <v>0</v>
      </c>
      <c r="E141" s="103"/>
    </row>
    <row r="142" spans="1:5" ht="27" customHeight="1" x14ac:dyDescent="0.2">
      <c r="A142" s="107">
        <v>5260</v>
      </c>
      <c r="B142" s="98" t="s">
        <v>322</v>
      </c>
      <c r="C142" s="99">
        <f>SUM(C143:C144)</f>
        <v>0</v>
      </c>
      <c r="D142" s="110">
        <f t="shared" si="0"/>
        <v>0</v>
      </c>
      <c r="E142" s="103"/>
    </row>
    <row r="143" spans="1:5" ht="27" customHeight="1" x14ac:dyDescent="0.2">
      <c r="A143" s="108">
        <v>5261</v>
      </c>
      <c r="B143" s="103" t="s">
        <v>323</v>
      </c>
      <c r="C143" s="104">
        <v>0</v>
      </c>
      <c r="D143" s="111">
        <f t="shared" si="0"/>
        <v>0</v>
      </c>
      <c r="E143" s="103"/>
    </row>
    <row r="144" spans="1:5" ht="27" customHeight="1" x14ac:dyDescent="0.2">
      <c r="A144" s="108">
        <v>5262</v>
      </c>
      <c r="B144" s="103" t="s">
        <v>324</v>
      </c>
      <c r="C144" s="104">
        <v>0</v>
      </c>
      <c r="D144" s="111">
        <f t="shared" si="0"/>
        <v>0</v>
      </c>
      <c r="E144" s="103"/>
    </row>
    <row r="145" spans="1:5" ht="27" customHeight="1" x14ac:dyDescent="0.2">
      <c r="A145" s="107">
        <v>5270</v>
      </c>
      <c r="B145" s="98" t="s">
        <v>325</v>
      </c>
      <c r="C145" s="99">
        <f>SUM(C146)</f>
        <v>0</v>
      </c>
      <c r="D145" s="110">
        <f t="shared" si="0"/>
        <v>0</v>
      </c>
      <c r="E145" s="103"/>
    </row>
    <row r="146" spans="1:5" ht="27" customHeight="1" x14ac:dyDescent="0.2">
      <c r="A146" s="108">
        <v>5271</v>
      </c>
      <c r="B146" s="103" t="s">
        <v>326</v>
      </c>
      <c r="C146" s="104">
        <v>0</v>
      </c>
      <c r="D146" s="111">
        <f t="shared" si="0"/>
        <v>0</v>
      </c>
      <c r="E146" s="103"/>
    </row>
    <row r="147" spans="1:5" ht="27" customHeight="1" x14ac:dyDescent="0.2">
      <c r="A147" s="107">
        <v>5280</v>
      </c>
      <c r="B147" s="98" t="s">
        <v>327</v>
      </c>
      <c r="C147" s="99">
        <f>SUM(C148:C152)</f>
        <v>0</v>
      </c>
      <c r="D147" s="110">
        <f t="shared" si="0"/>
        <v>0</v>
      </c>
      <c r="E147" s="103"/>
    </row>
    <row r="148" spans="1:5" ht="27" customHeight="1" x14ac:dyDescent="0.2">
      <c r="A148" s="108">
        <v>5281</v>
      </c>
      <c r="B148" s="103" t="s">
        <v>328</v>
      </c>
      <c r="C148" s="104">
        <v>0</v>
      </c>
      <c r="D148" s="111">
        <f t="shared" si="0"/>
        <v>0</v>
      </c>
      <c r="E148" s="103"/>
    </row>
    <row r="149" spans="1:5" ht="27" customHeight="1" x14ac:dyDescent="0.2">
      <c r="A149" s="108">
        <v>5282</v>
      </c>
      <c r="B149" s="103" t="s">
        <v>329</v>
      </c>
      <c r="C149" s="104">
        <v>0</v>
      </c>
      <c r="D149" s="111">
        <f t="shared" si="0"/>
        <v>0</v>
      </c>
      <c r="E149" s="103"/>
    </row>
    <row r="150" spans="1:5" ht="27" customHeight="1" x14ac:dyDescent="0.2">
      <c r="A150" s="108">
        <v>5283</v>
      </c>
      <c r="B150" s="103" t="s">
        <v>330</v>
      </c>
      <c r="C150" s="104">
        <v>0</v>
      </c>
      <c r="D150" s="111">
        <f t="shared" si="0"/>
        <v>0</v>
      </c>
      <c r="E150" s="103"/>
    </row>
    <row r="151" spans="1:5" ht="27" customHeight="1" x14ac:dyDescent="0.2">
      <c r="A151" s="108">
        <v>5284</v>
      </c>
      <c r="B151" s="103" t="s">
        <v>331</v>
      </c>
      <c r="C151" s="104">
        <v>0</v>
      </c>
      <c r="D151" s="111">
        <f t="shared" si="0"/>
        <v>0</v>
      </c>
      <c r="E151" s="103"/>
    </row>
    <row r="152" spans="1:5" ht="27" customHeight="1" x14ac:dyDescent="0.2">
      <c r="A152" s="108">
        <v>5285</v>
      </c>
      <c r="B152" s="103" t="s">
        <v>332</v>
      </c>
      <c r="C152" s="104">
        <v>0</v>
      </c>
      <c r="D152" s="111">
        <f t="shared" si="0"/>
        <v>0</v>
      </c>
      <c r="E152" s="103"/>
    </row>
    <row r="153" spans="1:5" ht="27" customHeight="1" x14ac:dyDescent="0.2">
      <c r="A153" s="107">
        <v>5290</v>
      </c>
      <c r="B153" s="98" t="s">
        <v>333</v>
      </c>
      <c r="C153" s="99">
        <f>SUM(C154:C155)</f>
        <v>0</v>
      </c>
      <c r="D153" s="110">
        <f t="shared" si="0"/>
        <v>0</v>
      </c>
      <c r="E153" s="103"/>
    </row>
    <row r="154" spans="1:5" ht="27" customHeight="1" x14ac:dyDescent="0.2">
      <c r="A154" s="108">
        <v>5291</v>
      </c>
      <c r="B154" s="103" t="s">
        <v>334</v>
      </c>
      <c r="C154" s="104">
        <v>0</v>
      </c>
      <c r="D154" s="111">
        <f t="shared" si="0"/>
        <v>0</v>
      </c>
      <c r="E154" s="103"/>
    </row>
    <row r="155" spans="1:5" ht="27" customHeight="1" x14ac:dyDescent="0.2">
      <c r="A155" s="108">
        <v>5292</v>
      </c>
      <c r="B155" s="103" t="s">
        <v>335</v>
      </c>
      <c r="C155" s="104">
        <v>0</v>
      </c>
      <c r="D155" s="111">
        <f t="shared" si="0"/>
        <v>0</v>
      </c>
      <c r="E155" s="103"/>
    </row>
    <row r="156" spans="1:5" ht="27" customHeight="1" x14ac:dyDescent="0.2">
      <c r="A156" s="107">
        <v>5300</v>
      </c>
      <c r="B156" s="98" t="s">
        <v>336</v>
      </c>
      <c r="C156" s="99">
        <f>C157+C160+C163</f>
        <v>0</v>
      </c>
      <c r="D156" s="110">
        <f t="shared" si="0"/>
        <v>0</v>
      </c>
      <c r="E156" s="103"/>
    </row>
    <row r="157" spans="1:5" ht="27" customHeight="1" x14ac:dyDescent="0.2">
      <c r="A157" s="107">
        <v>5310</v>
      </c>
      <c r="B157" s="98" t="s">
        <v>252</v>
      </c>
      <c r="C157" s="99">
        <f>C158+C159</f>
        <v>0</v>
      </c>
      <c r="D157" s="110">
        <f t="shared" si="0"/>
        <v>0</v>
      </c>
      <c r="E157" s="103"/>
    </row>
    <row r="158" spans="1:5" ht="27" customHeight="1" x14ac:dyDescent="0.2">
      <c r="A158" s="108">
        <v>5311</v>
      </c>
      <c r="B158" s="103" t="s">
        <v>337</v>
      </c>
      <c r="C158" s="104">
        <v>0</v>
      </c>
      <c r="D158" s="111">
        <f t="shared" si="0"/>
        <v>0</v>
      </c>
      <c r="E158" s="103"/>
    </row>
    <row r="159" spans="1:5" ht="27" customHeight="1" x14ac:dyDescent="0.2">
      <c r="A159" s="108">
        <v>5312</v>
      </c>
      <c r="B159" s="103" t="s">
        <v>338</v>
      </c>
      <c r="C159" s="104">
        <v>0</v>
      </c>
      <c r="D159" s="111">
        <f t="shared" si="0"/>
        <v>0</v>
      </c>
      <c r="E159" s="103"/>
    </row>
    <row r="160" spans="1:5" ht="27" customHeight="1" x14ac:dyDescent="0.2">
      <c r="A160" s="107">
        <v>5320</v>
      </c>
      <c r="B160" s="98" t="s">
        <v>253</v>
      </c>
      <c r="C160" s="99">
        <f>SUM(C161:C162)</f>
        <v>0</v>
      </c>
      <c r="D160" s="110">
        <f t="shared" ref="D160:D212" si="1">C160/$C$94</f>
        <v>0</v>
      </c>
      <c r="E160" s="103"/>
    </row>
    <row r="161" spans="1:5" ht="27" customHeight="1" x14ac:dyDescent="0.2">
      <c r="A161" s="108">
        <v>5321</v>
      </c>
      <c r="B161" s="103" t="s">
        <v>339</v>
      </c>
      <c r="C161" s="104">
        <v>0</v>
      </c>
      <c r="D161" s="111">
        <f t="shared" si="1"/>
        <v>0</v>
      </c>
      <c r="E161" s="103"/>
    </row>
    <row r="162" spans="1:5" ht="27" customHeight="1" x14ac:dyDescent="0.2">
      <c r="A162" s="108">
        <v>5322</v>
      </c>
      <c r="B162" s="103" t="s">
        <v>340</v>
      </c>
      <c r="C162" s="104">
        <v>0</v>
      </c>
      <c r="D162" s="111">
        <f t="shared" si="1"/>
        <v>0</v>
      </c>
      <c r="E162" s="103"/>
    </row>
    <row r="163" spans="1:5" ht="27" customHeight="1" x14ac:dyDescent="0.2">
      <c r="A163" s="107">
        <v>5330</v>
      </c>
      <c r="B163" s="98" t="s">
        <v>254</v>
      </c>
      <c r="C163" s="99">
        <f>SUM(C164:C165)</f>
        <v>0</v>
      </c>
      <c r="D163" s="110">
        <f t="shared" si="1"/>
        <v>0</v>
      </c>
      <c r="E163" s="103"/>
    </row>
    <row r="164" spans="1:5" ht="27" customHeight="1" x14ac:dyDescent="0.2">
      <c r="A164" s="108">
        <v>5331</v>
      </c>
      <c r="B164" s="103" t="s">
        <v>341</v>
      </c>
      <c r="C164" s="104">
        <v>0</v>
      </c>
      <c r="D164" s="111">
        <f t="shared" si="1"/>
        <v>0</v>
      </c>
      <c r="E164" s="103"/>
    </row>
    <row r="165" spans="1:5" ht="27" customHeight="1" x14ac:dyDescent="0.2">
      <c r="A165" s="108">
        <v>5332</v>
      </c>
      <c r="B165" s="103" t="s">
        <v>342</v>
      </c>
      <c r="C165" s="104">
        <v>0</v>
      </c>
      <c r="D165" s="111">
        <f t="shared" si="1"/>
        <v>0</v>
      </c>
      <c r="E165" s="103"/>
    </row>
    <row r="166" spans="1:5" ht="27" customHeight="1" x14ac:dyDescent="0.2">
      <c r="A166" s="107">
        <v>5400</v>
      </c>
      <c r="B166" s="98" t="s">
        <v>343</v>
      </c>
      <c r="C166" s="99">
        <f>C167+C170+C173+C176+C178</f>
        <v>0</v>
      </c>
      <c r="D166" s="110">
        <f t="shared" si="1"/>
        <v>0</v>
      </c>
      <c r="E166" s="103"/>
    </row>
    <row r="167" spans="1:5" ht="27" customHeight="1" x14ac:dyDescent="0.2">
      <c r="A167" s="107">
        <v>5410</v>
      </c>
      <c r="B167" s="98" t="s">
        <v>344</v>
      </c>
      <c r="C167" s="99">
        <f>SUM(C168:C169)</f>
        <v>0</v>
      </c>
      <c r="D167" s="110">
        <f t="shared" si="1"/>
        <v>0</v>
      </c>
      <c r="E167" s="103"/>
    </row>
    <row r="168" spans="1:5" ht="27" customHeight="1" x14ac:dyDescent="0.2">
      <c r="A168" s="108">
        <v>5411</v>
      </c>
      <c r="B168" s="103" t="s">
        <v>345</v>
      </c>
      <c r="C168" s="104">
        <v>0</v>
      </c>
      <c r="D168" s="111">
        <f t="shared" si="1"/>
        <v>0</v>
      </c>
      <c r="E168" s="103"/>
    </row>
    <row r="169" spans="1:5" ht="27" customHeight="1" x14ac:dyDescent="0.2">
      <c r="A169" s="108">
        <v>5412</v>
      </c>
      <c r="B169" s="103" t="s">
        <v>346</v>
      </c>
      <c r="C169" s="104">
        <v>0</v>
      </c>
      <c r="D169" s="111">
        <f t="shared" si="1"/>
        <v>0</v>
      </c>
      <c r="E169" s="103"/>
    </row>
    <row r="170" spans="1:5" ht="27" customHeight="1" x14ac:dyDescent="0.2">
      <c r="A170" s="107">
        <v>5420</v>
      </c>
      <c r="B170" s="98" t="s">
        <v>347</v>
      </c>
      <c r="C170" s="99">
        <f>SUM(C171:C172)</f>
        <v>0</v>
      </c>
      <c r="D170" s="110">
        <f t="shared" si="1"/>
        <v>0</v>
      </c>
      <c r="E170" s="103"/>
    </row>
    <row r="171" spans="1:5" ht="27" customHeight="1" x14ac:dyDescent="0.2">
      <c r="A171" s="108">
        <v>5421</v>
      </c>
      <c r="B171" s="103" t="s">
        <v>348</v>
      </c>
      <c r="C171" s="104">
        <v>0</v>
      </c>
      <c r="D171" s="111">
        <f t="shared" si="1"/>
        <v>0</v>
      </c>
      <c r="E171" s="103"/>
    </row>
    <row r="172" spans="1:5" ht="27" customHeight="1" x14ac:dyDescent="0.2">
      <c r="A172" s="108">
        <v>5422</v>
      </c>
      <c r="B172" s="103" t="s">
        <v>349</v>
      </c>
      <c r="C172" s="104">
        <v>0</v>
      </c>
      <c r="D172" s="111">
        <f t="shared" si="1"/>
        <v>0</v>
      </c>
      <c r="E172" s="103"/>
    </row>
    <row r="173" spans="1:5" ht="27" customHeight="1" x14ac:dyDescent="0.2">
      <c r="A173" s="107">
        <v>5430</v>
      </c>
      <c r="B173" s="98" t="s">
        <v>350</v>
      </c>
      <c r="C173" s="99">
        <f>SUM(C174:C175)</f>
        <v>0</v>
      </c>
      <c r="D173" s="110">
        <f t="shared" si="1"/>
        <v>0</v>
      </c>
      <c r="E173" s="103"/>
    </row>
    <row r="174" spans="1:5" ht="27" customHeight="1" x14ac:dyDescent="0.2">
      <c r="A174" s="108">
        <v>5431</v>
      </c>
      <c r="B174" s="103" t="s">
        <v>351</v>
      </c>
      <c r="C174" s="104">
        <v>0</v>
      </c>
      <c r="D174" s="111">
        <f t="shared" si="1"/>
        <v>0</v>
      </c>
      <c r="E174" s="103"/>
    </row>
    <row r="175" spans="1:5" ht="27" customHeight="1" x14ac:dyDescent="0.2">
      <c r="A175" s="108">
        <v>5432</v>
      </c>
      <c r="B175" s="103" t="s">
        <v>352</v>
      </c>
      <c r="C175" s="104">
        <v>0</v>
      </c>
      <c r="D175" s="111">
        <f t="shared" si="1"/>
        <v>0</v>
      </c>
      <c r="E175" s="103"/>
    </row>
    <row r="176" spans="1:5" ht="27" customHeight="1" x14ac:dyDescent="0.2">
      <c r="A176" s="107">
        <v>5440</v>
      </c>
      <c r="B176" s="98" t="s">
        <v>353</v>
      </c>
      <c r="C176" s="99">
        <f>SUM(C177)</f>
        <v>0</v>
      </c>
      <c r="D176" s="110">
        <f t="shared" si="1"/>
        <v>0</v>
      </c>
      <c r="E176" s="103"/>
    </row>
    <row r="177" spans="1:5" ht="27" customHeight="1" x14ac:dyDescent="0.2">
      <c r="A177" s="108">
        <v>5441</v>
      </c>
      <c r="B177" s="103" t="s">
        <v>353</v>
      </c>
      <c r="C177" s="104">
        <v>0</v>
      </c>
      <c r="D177" s="111">
        <f t="shared" si="1"/>
        <v>0</v>
      </c>
      <c r="E177" s="103"/>
    </row>
    <row r="178" spans="1:5" ht="27" customHeight="1" x14ac:dyDescent="0.2">
      <c r="A178" s="107">
        <v>5450</v>
      </c>
      <c r="B178" s="98" t="s">
        <v>354</v>
      </c>
      <c r="C178" s="99">
        <f>SUM(C179:C180)</f>
        <v>0</v>
      </c>
      <c r="D178" s="110">
        <f t="shared" si="1"/>
        <v>0</v>
      </c>
      <c r="E178" s="103"/>
    </row>
    <row r="179" spans="1:5" ht="27" customHeight="1" x14ac:dyDescent="0.2">
      <c r="A179" s="108">
        <v>5451</v>
      </c>
      <c r="B179" s="103" t="s">
        <v>355</v>
      </c>
      <c r="C179" s="104">
        <v>0</v>
      </c>
      <c r="D179" s="111">
        <f t="shared" si="1"/>
        <v>0</v>
      </c>
      <c r="E179" s="103"/>
    </row>
    <row r="180" spans="1:5" ht="27" customHeight="1" x14ac:dyDescent="0.2">
      <c r="A180" s="108">
        <v>5452</v>
      </c>
      <c r="B180" s="103" t="s">
        <v>356</v>
      </c>
      <c r="C180" s="104">
        <v>0</v>
      </c>
      <c r="D180" s="111">
        <f t="shared" si="1"/>
        <v>0</v>
      </c>
      <c r="E180" s="103"/>
    </row>
    <row r="181" spans="1:5" ht="27" customHeight="1" x14ac:dyDescent="0.2">
      <c r="A181" s="107">
        <v>5500</v>
      </c>
      <c r="B181" s="98" t="s">
        <v>357</v>
      </c>
      <c r="C181" s="99">
        <f>C182+C191+C194+C200</f>
        <v>0</v>
      </c>
      <c r="D181" s="110">
        <f t="shared" si="1"/>
        <v>0</v>
      </c>
      <c r="E181" s="103"/>
    </row>
    <row r="182" spans="1:5" ht="27" customHeight="1" x14ac:dyDescent="0.2">
      <c r="A182" s="107">
        <v>5510</v>
      </c>
      <c r="B182" s="98" t="s">
        <v>358</v>
      </c>
      <c r="C182" s="99">
        <f>SUM(C183:C190)</f>
        <v>0</v>
      </c>
      <c r="D182" s="110">
        <f t="shared" si="1"/>
        <v>0</v>
      </c>
      <c r="E182" s="103"/>
    </row>
    <row r="183" spans="1:5" ht="27" customHeight="1" x14ac:dyDescent="0.2">
      <c r="A183" s="108">
        <v>5511</v>
      </c>
      <c r="B183" s="103" t="s">
        <v>359</v>
      </c>
      <c r="C183" s="104">
        <v>0</v>
      </c>
      <c r="D183" s="111">
        <f t="shared" si="1"/>
        <v>0</v>
      </c>
      <c r="E183" s="103"/>
    </row>
    <row r="184" spans="1:5" ht="27" customHeight="1" x14ac:dyDescent="0.2">
      <c r="A184" s="108">
        <v>5512</v>
      </c>
      <c r="B184" s="103" t="s">
        <v>360</v>
      </c>
      <c r="C184" s="104">
        <v>0</v>
      </c>
      <c r="D184" s="111">
        <f t="shared" si="1"/>
        <v>0</v>
      </c>
      <c r="E184" s="103"/>
    </row>
    <row r="185" spans="1:5" ht="27" customHeight="1" x14ac:dyDescent="0.2">
      <c r="A185" s="108">
        <v>5513</v>
      </c>
      <c r="B185" s="103" t="s">
        <v>361</v>
      </c>
      <c r="C185" s="104">
        <v>0</v>
      </c>
      <c r="D185" s="111">
        <f t="shared" si="1"/>
        <v>0</v>
      </c>
      <c r="E185" s="103"/>
    </row>
    <row r="186" spans="1:5" ht="27" customHeight="1" x14ac:dyDescent="0.2">
      <c r="A186" s="108">
        <v>5514</v>
      </c>
      <c r="B186" s="103" t="s">
        <v>362</v>
      </c>
      <c r="C186" s="104">
        <v>0</v>
      </c>
      <c r="D186" s="111">
        <f t="shared" si="1"/>
        <v>0</v>
      </c>
      <c r="E186" s="103"/>
    </row>
    <row r="187" spans="1:5" ht="27" customHeight="1" x14ac:dyDescent="0.2">
      <c r="A187" s="108">
        <v>5515</v>
      </c>
      <c r="B187" s="103" t="s">
        <v>363</v>
      </c>
      <c r="C187" s="104">
        <v>0</v>
      </c>
      <c r="D187" s="111">
        <f t="shared" si="1"/>
        <v>0</v>
      </c>
      <c r="E187" s="103"/>
    </row>
    <row r="188" spans="1:5" ht="27" customHeight="1" x14ac:dyDescent="0.2">
      <c r="A188" s="108">
        <v>5516</v>
      </c>
      <c r="B188" s="103" t="s">
        <v>364</v>
      </c>
      <c r="C188" s="104">
        <v>0</v>
      </c>
      <c r="D188" s="111">
        <f t="shared" si="1"/>
        <v>0</v>
      </c>
      <c r="E188" s="103"/>
    </row>
    <row r="189" spans="1:5" ht="27" customHeight="1" x14ac:dyDescent="0.2">
      <c r="A189" s="108">
        <v>5517</v>
      </c>
      <c r="B189" s="103" t="s">
        <v>365</v>
      </c>
      <c r="C189" s="104">
        <v>0</v>
      </c>
      <c r="D189" s="111">
        <f t="shared" si="1"/>
        <v>0</v>
      </c>
      <c r="E189" s="103"/>
    </row>
    <row r="190" spans="1:5" ht="27" customHeight="1" x14ac:dyDescent="0.2">
      <c r="A190" s="108">
        <v>5518</v>
      </c>
      <c r="B190" s="103" t="s">
        <v>41</v>
      </c>
      <c r="C190" s="104">
        <v>0</v>
      </c>
      <c r="D190" s="111">
        <f t="shared" si="1"/>
        <v>0</v>
      </c>
      <c r="E190" s="103"/>
    </row>
    <row r="191" spans="1:5" ht="27" customHeight="1" x14ac:dyDescent="0.2">
      <c r="A191" s="107">
        <v>5520</v>
      </c>
      <c r="B191" s="98" t="s">
        <v>40</v>
      </c>
      <c r="C191" s="99">
        <f>SUM(C192:C193)</f>
        <v>0</v>
      </c>
      <c r="D191" s="110">
        <f t="shared" si="1"/>
        <v>0</v>
      </c>
      <c r="E191" s="103"/>
    </row>
    <row r="192" spans="1:5" ht="27" customHeight="1" x14ac:dyDescent="0.2">
      <c r="A192" s="108">
        <v>5521</v>
      </c>
      <c r="B192" s="103" t="s">
        <v>366</v>
      </c>
      <c r="C192" s="104">
        <v>0</v>
      </c>
      <c r="D192" s="111">
        <f t="shared" si="1"/>
        <v>0</v>
      </c>
      <c r="E192" s="103"/>
    </row>
    <row r="193" spans="1:5" ht="27" customHeight="1" x14ac:dyDescent="0.2">
      <c r="A193" s="108">
        <v>5522</v>
      </c>
      <c r="B193" s="103" t="s">
        <v>367</v>
      </c>
      <c r="C193" s="104">
        <v>0</v>
      </c>
      <c r="D193" s="111">
        <f t="shared" si="1"/>
        <v>0</v>
      </c>
      <c r="E193" s="103"/>
    </row>
    <row r="194" spans="1:5" ht="27" customHeight="1" x14ac:dyDescent="0.2">
      <c r="A194" s="107">
        <v>5530</v>
      </c>
      <c r="B194" s="98" t="s">
        <v>368</v>
      </c>
      <c r="C194" s="99">
        <f>SUM(C195:C199)</f>
        <v>0</v>
      </c>
      <c r="D194" s="110">
        <f t="shared" si="1"/>
        <v>0</v>
      </c>
      <c r="E194" s="103"/>
    </row>
    <row r="195" spans="1:5" ht="27" customHeight="1" x14ac:dyDescent="0.2">
      <c r="A195" s="108">
        <v>5531</v>
      </c>
      <c r="B195" s="103" t="s">
        <v>369</v>
      </c>
      <c r="C195" s="104">
        <v>0</v>
      </c>
      <c r="D195" s="111">
        <f t="shared" si="1"/>
        <v>0</v>
      </c>
      <c r="E195" s="103"/>
    </row>
    <row r="196" spans="1:5" ht="27" customHeight="1" x14ac:dyDescent="0.2">
      <c r="A196" s="108">
        <v>5532</v>
      </c>
      <c r="B196" s="103" t="s">
        <v>370</v>
      </c>
      <c r="C196" s="104">
        <v>0</v>
      </c>
      <c r="D196" s="111">
        <f t="shared" si="1"/>
        <v>0</v>
      </c>
      <c r="E196" s="103"/>
    </row>
    <row r="197" spans="1:5" ht="27" customHeight="1" x14ac:dyDescent="0.2">
      <c r="A197" s="108">
        <v>5533</v>
      </c>
      <c r="B197" s="103" t="s">
        <v>371</v>
      </c>
      <c r="C197" s="104">
        <v>0</v>
      </c>
      <c r="D197" s="111">
        <f t="shared" si="1"/>
        <v>0</v>
      </c>
      <c r="E197" s="103"/>
    </row>
    <row r="198" spans="1:5" ht="27" customHeight="1" x14ac:dyDescent="0.2">
      <c r="A198" s="108">
        <v>5534</v>
      </c>
      <c r="B198" s="103" t="s">
        <v>372</v>
      </c>
      <c r="C198" s="104">
        <v>0</v>
      </c>
      <c r="D198" s="111">
        <f t="shared" si="1"/>
        <v>0</v>
      </c>
      <c r="E198" s="103"/>
    </row>
    <row r="199" spans="1:5" ht="27" customHeight="1" x14ac:dyDescent="0.2">
      <c r="A199" s="108">
        <v>5535</v>
      </c>
      <c r="B199" s="103" t="s">
        <v>373</v>
      </c>
      <c r="C199" s="104">
        <v>0</v>
      </c>
      <c r="D199" s="111">
        <f t="shared" si="1"/>
        <v>0</v>
      </c>
      <c r="E199" s="103"/>
    </row>
    <row r="200" spans="1:5" ht="27" customHeight="1" x14ac:dyDescent="0.2">
      <c r="A200" s="107">
        <v>5590</v>
      </c>
      <c r="B200" s="98" t="s">
        <v>374</v>
      </c>
      <c r="C200" s="99">
        <f>SUM(C201:C209)</f>
        <v>0</v>
      </c>
      <c r="D200" s="110">
        <f t="shared" si="1"/>
        <v>0</v>
      </c>
      <c r="E200" s="103"/>
    </row>
    <row r="201" spans="1:5" ht="27" customHeight="1" x14ac:dyDescent="0.2">
      <c r="A201" s="108">
        <v>5591</v>
      </c>
      <c r="B201" s="103" t="s">
        <v>375</v>
      </c>
      <c r="C201" s="104">
        <v>0</v>
      </c>
      <c r="D201" s="111">
        <f t="shared" si="1"/>
        <v>0</v>
      </c>
      <c r="E201" s="103"/>
    </row>
    <row r="202" spans="1:5" ht="27" customHeight="1" x14ac:dyDescent="0.2">
      <c r="A202" s="108">
        <v>5592</v>
      </c>
      <c r="B202" s="103" t="s">
        <v>376</v>
      </c>
      <c r="C202" s="104">
        <v>0</v>
      </c>
      <c r="D202" s="111">
        <f t="shared" si="1"/>
        <v>0</v>
      </c>
      <c r="E202" s="103"/>
    </row>
    <row r="203" spans="1:5" ht="27" customHeight="1" x14ac:dyDescent="0.2">
      <c r="A203" s="108">
        <v>5593</v>
      </c>
      <c r="B203" s="103" t="s">
        <v>377</v>
      </c>
      <c r="C203" s="104">
        <v>0</v>
      </c>
      <c r="D203" s="111">
        <f t="shared" si="1"/>
        <v>0</v>
      </c>
      <c r="E203" s="103"/>
    </row>
    <row r="204" spans="1:5" ht="27" customHeight="1" x14ac:dyDescent="0.2">
      <c r="A204" s="108">
        <v>5594</v>
      </c>
      <c r="B204" s="103" t="s">
        <v>433</v>
      </c>
      <c r="C204" s="104">
        <v>0</v>
      </c>
      <c r="D204" s="111">
        <f t="shared" si="1"/>
        <v>0</v>
      </c>
      <c r="E204" s="103"/>
    </row>
    <row r="205" spans="1:5" ht="27" customHeight="1" x14ac:dyDescent="0.2">
      <c r="A205" s="108">
        <v>5595</v>
      </c>
      <c r="B205" s="103" t="s">
        <v>379</v>
      </c>
      <c r="C205" s="104">
        <v>0</v>
      </c>
      <c r="D205" s="111">
        <f t="shared" si="1"/>
        <v>0</v>
      </c>
      <c r="E205" s="103"/>
    </row>
    <row r="206" spans="1:5" ht="27" customHeight="1" x14ac:dyDescent="0.2">
      <c r="A206" s="108">
        <v>5596</v>
      </c>
      <c r="B206" s="103" t="s">
        <v>274</v>
      </c>
      <c r="C206" s="104">
        <v>0</v>
      </c>
      <c r="D206" s="111">
        <f t="shared" si="1"/>
        <v>0</v>
      </c>
      <c r="E206" s="103"/>
    </row>
    <row r="207" spans="1:5" ht="27" customHeight="1" x14ac:dyDescent="0.2">
      <c r="A207" s="108">
        <v>5597</v>
      </c>
      <c r="B207" s="103" t="s">
        <v>380</v>
      </c>
      <c r="C207" s="104">
        <v>0</v>
      </c>
      <c r="D207" s="111">
        <f t="shared" si="1"/>
        <v>0</v>
      </c>
      <c r="E207" s="103"/>
    </row>
    <row r="208" spans="1:5" ht="27" customHeight="1" x14ac:dyDescent="0.2">
      <c r="A208" s="108">
        <v>5598</v>
      </c>
      <c r="B208" s="103" t="s">
        <v>434</v>
      </c>
      <c r="C208" s="104">
        <v>0</v>
      </c>
      <c r="D208" s="111">
        <f t="shared" si="1"/>
        <v>0</v>
      </c>
      <c r="E208" s="103"/>
    </row>
    <row r="209" spans="1:5" ht="27" customHeight="1" x14ac:dyDescent="0.2">
      <c r="A209" s="108">
        <v>5599</v>
      </c>
      <c r="B209" s="103" t="s">
        <v>381</v>
      </c>
      <c r="C209" s="104">
        <v>0</v>
      </c>
      <c r="D209" s="111">
        <f t="shared" si="1"/>
        <v>0</v>
      </c>
      <c r="E209" s="103"/>
    </row>
    <row r="210" spans="1:5" ht="27" customHeight="1" x14ac:dyDescent="0.2">
      <c r="A210" s="107">
        <v>5600</v>
      </c>
      <c r="B210" s="98" t="s">
        <v>39</v>
      </c>
      <c r="C210" s="99">
        <f>C211</f>
        <v>1049439.6599999999</v>
      </c>
      <c r="D210" s="110">
        <f t="shared" si="1"/>
        <v>2.1904490272471412E-2</v>
      </c>
      <c r="E210" s="103"/>
    </row>
    <row r="211" spans="1:5" ht="27" customHeight="1" x14ac:dyDescent="0.2">
      <c r="A211" s="107">
        <v>5610</v>
      </c>
      <c r="B211" s="98" t="s">
        <v>382</v>
      </c>
      <c r="C211" s="99">
        <f>C212</f>
        <v>1049439.6599999999</v>
      </c>
      <c r="D211" s="110">
        <f t="shared" si="1"/>
        <v>2.1904490272471412E-2</v>
      </c>
      <c r="E211" s="103"/>
    </row>
    <row r="212" spans="1:5" ht="27" customHeight="1" x14ac:dyDescent="0.2">
      <c r="A212" s="108">
        <v>5611</v>
      </c>
      <c r="B212" s="103" t="s">
        <v>383</v>
      </c>
      <c r="C212" s="104">
        <v>1049439.6599999999</v>
      </c>
      <c r="D212" s="111">
        <f t="shared" si="1"/>
        <v>2.1904490272471412E-2</v>
      </c>
      <c r="E212" s="103"/>
    </row>
    <row r="213" spans="1:5" ht="14.25" x14ac:dyDescent="0.2">
      <c r="A213" s="80"/>
      <c r="B213" s="80"/>
      <c r="C213" s="81"/>
      <c r="D213" s="80"/>
      <c r="E213" s="80"/>
    </row>
    <row r="214" spans="1:5" ht="14.25" x14ac:dyDescent="0.2">
      <c r="A214" s="80"/>
      <c r="B214" s="80" t="s">
        <v>518</v>
      </c>
      <c r="C214" s="80"/>
      <c r="D214" s="80"/>
      <c r="E214" s="80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zoomScale="90" zoomScaleNormal="90" workbookViewId="0">
      <selection sqref="A1:H174"/>
    </sheetView>
  </sheetViews>
  <sheetFormatPr baseColWidth="10" defaultColWidth="9.140625" defaultRowHeight="11.25" x14ac:dyDescent="0.2"/>
  <cols>
    <col min="1" max="1" width="10" style="13" customWidth="1"/>
    <col min="2" max="2" width="64.5703125" style="13" bestFit="1" customWidth="1"/>
    <col min="3" max="3" width="18.85546875" style="13" bestFit="1" customWidth="1"/>
    <col min="4" max="4" width="19.140625" style="13" customWidth="1"/>
    <col min="5" max="5" width="28" style="13" customWidth="1"/>
    <col min="6" max="6" width="54.140625" style="13" bestFit="1" customWidth="1"/>
    <col min="7" max="7" width="16.5703125" style="13" customWidth="1"/>
    <col min="8" max="8" width="26" style="13" customWidth="1"/>
    <col min="9" max="9" width="27.140625" style="13" customWidth="1"/>
    <col min="10" max="10" width="22.140625" style="13" customWidth="1"/>
    <col min="11" max="16384" width="9.140625" style="13"/>
  </cols>
  <sheetData>
    <row r="1" spans="1:8" s="11" customFormat="1" ht="18.95" customHeight="1" x14ac:dyDescent="0.25">
      <c r="A1" s="205" t="s">
        <v>602</v>
      </c>
      <c r="B1" s="206"/>
      <c r="C1" s="206"/>
      <c r="D1" s="206"/>
      <c r="E1" s="206"/>
      <c r="F1" s="206"/>
      <c r="G1" s="83" t="s">
        <v>498</v>
      </c>
      <c r="H1" s="84">
        <v>2025</v>
      </c>
    </row>
    <row r="2" spans="1:8" s="11" customFormat="1" ht="18.95" customHeight="1" x14ac:dyDescent="0.25">
      <c r="A2" s="205" t="s">
        <v>502</v>
      </c>
      <c r="B2" s="206"/>
      <c r="C2" s="206"/>
      <c r="D2" s="206"/>
      <c r="E2" s="206"/>
      <c r="F2" s="206"/>
      <c r="G2" s="83" t="s">
        <v>499</v>
      </c>
      <c r="H2" s="84" t="s">
        <v>501</v>
      </c>
    </row>
    <row r="3" spans="1:8" s="11" customFormat="1" ht="18.95" customHeight="1" x14ac:dyDescent="0.25">
      <c r="A3" s="205" t="s">
        <v>603</v>
      </c>
      <c r="B3" s="206"/>
      <c r="C3" s="206"/>
      <c r="D3" s="206"/>
      <c r="E3" s="206"/>
      <c r="F3" s="206"/>
      <c r="G3" s="83" t="s">
        <v>500</v>
      </c>
      <c r="H3" s="84">
        <v>1</v>
      </c>
    </row>
    <row r="4" spans="1:8" s="11" customFormat="1" ht="18.95" customHeight="1" x14ac:dyDescent="0.25">
      <c r="A4" s="205" t="s">
        <v>516</v>
      </c>
      <c r="B4" s="206"/>
      <c r="C4" s="206"/>
      <c r="D4" s="206"/>
      <c r="E4" s="206"/>
      <c r="F4" s="206"/>
      <c r="G4" s="83"/>
      <c r="H4" s="84"/>
    </row>
    <row r="5" spans="1:8" ht="20.25" x14ac:dyDescent="0.3">
      <c r="A5" s="85" t="s">
        <v>116</v>
      </c>
      <c r="B5" s="86"/>
      <c r="C5" s="86"/>
      <c r="D5" s="86"/>
      <c r="E5" s="86"/>
      <c r="F5" s="86"/>
      <c r="G5" s="86"/>
      <c r="H5" s="86"/>
    </row>
    <row r="6" spans="1:8" ht="20.25" x14ac:dyDescent="0.3">
      <c r="A6" s="87"/>
      <c r="B6" s="87"/>
      <c r="C6" s="87"/>
      <c r="D6" s="87"/>
      <c r="E6" s="87"/>
      <c r="F6" s="87"/>
      <c r="G6" s="87"/>
      <c r="H6" s="87"/>
    </row>
    <row r="7" spans="1:8" ht="20.25" x14ac:dyDescent="0.3">
      <c r="A7" s="86" t="s">
        <v>88</v>
      </c>
      <c r="B7" s="86"/>
      <c r="C7" s="86"/>
      <c r="D7" s="86"/>
      <c r="E7" s="86"/>
      <c r="F7" s="86"/>
      <c r="G7" s="86"/>
      <c r="H7" s="86"/>
    </row>
    <row r="8" spans="1:8" ht="20.25" x14ac:dyDescent="0.3">
      <c r="A8" s="115" t="s">
        <v>86</v>
      </c>
      <c r="B8" s="115" t="s">
        <v>83</v>
      </c>
      <c r="C8" s="115" t="s">
        <v>84</v>
      </c>
      <c r="D8" s="115" t="s">
        <v>85</v>
      </c>
      <c r="E8" s="115"/>
      <c r="F8" s="115"/>
      <c r="G8" s="115"/>
      <c r="H8" s="115"/>
    </row>
    <row r="9" spans="1:8" ht="20.25" x14ac:dyDescent="0.3">
      <c r="A9" s="116">
        <v>1114</v>
      </c>
      <c r="B9" s="87" t="s">
        <v>117</v>
      </c>
      <c r="C9" s="117">
        <v>77110471.180000007</v>
      </c>
      <c r="D9" s="87"/>
      <c r="E9" s="87" t="str">
        <f>+IF(OR(C9&lt;&gt;0,C10&lt;&gt;0,C11&lt;&gt;0),"","SIN INFORMACIÓN QUE REVELAR")</f>
        <v/>
      </c>
      <c r="F9" s="87"/>
      <c r="G9" s="87"/>
      <c r="H9" s="87"/>
    </row>
    <row r="10" spans="1:8" ht="20.25" x14ac:dyDescent="0.3">
      <c r="A10" s="116">
        <v>1115</v>
      </c>
      <c r="B10" s="87" t="s">
        <v>118</v>
      </c>
      <c r="C10" s="117">
        <v>0</v>
      </c>
      <c r="D10" s="87"/>
      <c r="E10" s="87"/>
      <c r="F10" s="87"/>
      <c r="G10" s="87"/>
      <c r="H10" s="87"/>
    </row>
    <row r="11" spans="1:8" ht="20.25" x14ac:dyDescent="0.3">
      <c r="A11" s="116">
        <v>1121</v>
      </c>
      <c r="B11" s="87" t="s">
        <v>119</v>
      </c>
      <c r="C11" s="117">
        <v>0</v>
      </c>
      <c r="D11" s="87"/>
      <c r="E11" s="87"/>
      <c r="F11" s="87"/>
      <c r="G11" s="87"/>
      <c r="H11" s="87"/>
    </row>
    <row r="12" spans="1:8" ht="20.25" x14ac:dyDescent="0.3">
      <c r="A12" s="87"/>
      <c r="B12" s="87"/>
      <c r="C12" s="117"/>
      <c r="D12" s="87"/>
      <c r="E12" s="87"/>
      <c r="F12" s="87"/>
      <c r="G12" s="87"/>
      <c r="H12" s="87"/>
    </row>
    <row r="13" spans="1:8" ht="20.25" x14ac:dyDescent="0.3">
      <c r="A13" s="86" t="s">
        <v>89</v>
      </c>
      <c r="B13" s="86"/>
      <c r="C13" s="86"/>
      <c r="D13" s="86"/>
      <c r="E13" s="86"/>
      <c r="F13" s="86"/>
      <c r="G13" s="86"/>
      <c r="H13" s="86"/>
    </row>
    <row r="14" spans="1:8" ht="20.25" x14ac:dyDescent="0.3">
      <c r="A14" s="115" t="s">
        <v>86</v>
      </c>
      <c r="B14" s="115" t="s">
        <v>83</v>
      </c>
      <c r="C14" s="115" t="s">
        <v>84</v>
      </c>
      <c r="D14" s="115">
        <v>2024</v>
      </c>
      <c r="E14" s="115">
        <v>2023</v>
      </c>
      <c r="F14" s="115">
        <v>2022</v>
      </c>
      <c r="G14" s="115">
        <v>2021</v>
      </c>
      <c r="H14" s="115" t="s">
        <v>115</v>
      </c>
    </row>
    <row r="15" spans="1:8" ht="20.25" x14ac:dyDescent="0.3">
      <c r="A15" s="116">
        <v>1122</v>
      </c>
      <c r="B15" s="87" t="s">
        <v>121</v>
      </c>
      <c r="C15" s="117">
        <v>0</v>
      </c>
      <c r="D15" s="117">
        <v>279591.56</v>
      </c>
      <c r="E15" s="117">
        <v>541982.42000000004</v>
      </c>
      <c r="F15" s="117">
        <v>0</v>
      </c>
      <c r="G15" s="117">
        <v>0</v>
      </c>
      <c r="H15" s="87" t="str">
        <f>+IF(OR(C15&lt;&gt;0,C16&lt;&gt;0),"","SIN INFORMACIÓN QUE REVELAR")</f>
        <v/>
      </c>
    </row>
    <row r="16" spans="1:8" ht="20.25" x14ac:dyDescent="0.3">
      <c r="A16" s="116">
        <v>1124</v>
      </c>
      <c r="B16" s="87" t="s">
        <v>122</v>
      </c>
      <c r="C16" s="117">
        <v>7342.53</v>
      </c>
      <c r="D16" s="117">
        <v>6511.2</v>
      </c>
      <c r="E16" s="117">
        <v>0</v>
      </c>
      <c r="F16" s="117">
        <v>0</v>
      </c>
      <c r="G16" s="117">
        <v>0</v>
      </c>
      <c r="H16" s="87"/>
    </row>
    <row r="17" spans="1:8" ht="20.25" x14ac:dyDescent="0.3">
      <c r="A17" s="87"/>
      <c r="B17" s="87"/>
      <c r="C17" s="117"/>
      <c r="D17" s="117"/>
      <c r="E17" s="117"/>
      <c r="F17" s="117"/>
      <c r="G17" s="117"/>
      <c r="H17" s="87"/>
    </row>
    <row r="18" spans="1:8" ht="20.25" x14ac:dyDescent="0.3">
      <c r="A18" s="86" t="s">
        <v>90</v>
      </c>
      <c r="B18" s="86"/>
      <c r="C18" s="86"/>
      <c r="D18" s="86"/>
      <c r="E18" s="86"/>
      <c r="F18" s="86"/>
      <c r="G18" s="86"/>
      <c r="H18" s="86"/>
    </row>
    <row r="19" spans="1:8" ht="20.25" x14ac:dyDescent="0.3">
      <c r="A19" s="115" t="s">
        <v>86</v>
      </c>
      <c r="B19" s="115" t="s">
        <v>83</v>
      </c>
      <c r="C19" s="115" t="s">
        <v>84</v>
      </c>
      <c r="D19" s="115" t="s">
        <v>123</v>
      </c>
      <c r="E19" s="115" t="s">
        <v>124</v>
      </c>
      <c r="F19" s="115" t="s">
        <v>125</v>
      </c>
      <c r="G19" s="115" t="s">
        <v>126</v>
      </c>
      <c r="H19" s="115" t="s">
        <v>127</v>
      </c>
    </row>
    <row r="20" spans="1:8" ht="20.25" x14ac:dyDescent="0.3">
      <c r="A20" s="116">
        <v>1123</v>
      </c>
      <c r="B20" s="87" t="s">
        <v>128</v>
      </c>
      <c r="C20" s="117">
        <v>18100</v>
      </c>
      <c r="D20" s="117">
        <v>18100</v>
      </c>
      <c r="E20" s="117">
        <v>0</v>
      </c>
      <c r="F20" s="117">
        <v>0</v>
      </c>
      <c r="G20" s="117">
        <v>0</v>
      </c>
      <c r="H20" s="87" t="str">
        <f>IF(OR(C20&lt;&gt;0, C21&lt;&gt;0, C22&lt;&gt;0, C23&lt;&gt;0, C24&lt;&gt;0, C25&lt;&gt;0, C26&lt;&gt;0, C27&lt;&gt;0, C28&lt;&gt;0), "", "SIN INFORMACIÓN QUE REVELAR")</f>
        <v/>
      </c>
    </row>
    <row r="21" spans="1:8" ht="20.25" x14ac:dyDescent="0.3">
      <c r="A21" s="116">
        <v>1125</v>
      </c>
      <c r="B21" s="87" t="s">
        <v>129</v>
      </c>
      <c r="C21" s="117">
        <v>34500</v>
      </c>
      <c r="D21" s="117">
        <v>34500</v>
      </c>
      <c r="E21" s="117">
        <v>0</v>
      </c>
      <c r="F21" s="117">
        <v>0</v>
      </c>
      <c r="G21" s="117">
        <v>0</v>
      </c>
      <c r="H21" s="87"/>
    </row>
    <row r="22" spans="1:8" ht="20.25" x14ac:dyDescent="0.3">
      <c r="A22" s="116">
        <v>1126</v>
      </c>
      <c r="B22" s="87" t="s">
        <v>482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87"/>
    </row>
    <row r="23" spans="1:8" ht="20.25" x14ac:dyDescent="0.3">
      <c r="A23" s="116">
        <v>1129</v>
      </c>
      <c r="B23" s="87" t="s">
        <v>483</v>
      </c>
      <c r="C23" s="117">
        <v>315099.09000000003</v>
      </c>
      <c r="D23" s="117">
        <v>315099.09000000003</v>
      </c>
      <c r="E23" s="117">
        <v>0</v>
      </c>
      <c r="F23" s="117">
        <v>0</v>
      </c>
      <c r="G23" s="117">
        <v>0</v>
      </c>
      <c r="H23" s="87"/>
    </row>
    <row r="24" spans="1:8" ht="20.25" x14ac:dyDescent="0.3">
      <c r="A24" s="116">
        <v>1131</v>
      </c>
      <c r="B24" s="87" t="s">
        <v>130</v>
      </c>
      <c r="C24" s="117">
        <v>0</v>
      </c>
      <c r="D24" s="117">
        <v>0</v>
      </c>
      <c r="E24" s="117">
        <v>0</v>
      </c>
      <c r="F24" s="117">
        <v>0</v>
      </c>
      <c r="G24" s="117">
        <v>0</v>
      </c>
      <c r="H24" s="87"/>
    </row>
    <row r="25" spans="1:8" ht="20.25" x14ac:dyDescent="0.3">
      <c r="A25" s="116">
        <v>1132</v>
      </c>
      <c r="B25" s="87" t="s">
        <v>131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87"/>
    </row>
    <row r="26" spans="1:8" ht="20.25" x14ac:dyDescent="0.3">
      <c r="A26" s="116">
        <v>1133</v>
      </c>
      <c r="B26" s="87" t="s">
        <v>132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87"/>
    </row>
    <row r="27" spans="1:8" ht="20.25" x14ac:dyDescent="0.3">
      <c r="A27" s="116">
        <v>1134</v>
      </c>
      <c r="B27" s="87" t="s">
        <v>133</v>
      </c>
      <c r="C27" s="117">
        <v>3493563.56</v>
      </c>
      <c r="D27" s="117">
        <v>3493563.56</v>
      </c>
      <c r="E27" s="117">
        <v>0</v>
      </c>
      <c r="F27" s="117">
        <v>0</v>
      </c>
      <c r="G27" s="117">
        <v>0</v>
      </c>
      <c r="H27" s="87"/>
    </row>
    <row r="28" spans="1:8" ht="20.25" x14ac:dyDescent="0.3">
      <c r="A28" s="116">
        <v>1139</v>
      </c>
      <c r="B28" s="87" t="s">
        <v>134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87"/>
    </row>
    <row r="29" spans="1:8" ht="20.25" x14ac:dyDescent="0.3">
      <c r="A29" s="87"/>
      <c r="B29" s="87"/>
      <c r="C29" s="87"/>
      <c r="D29" s="87"/>
      <c r="E29" s="87"/>
      <c r="F29" s="87"/>
      <c r="G29" s="87"/>
      <c r="H29" s="87"/>
    </row>
    <row r="30" spans="1:8" ht="20.25" x14ac:dyDescent="0.3">
      <c r="A30" s="86" t="s">
        <v>484</v>
      </c>
      <c r="B30" s="86"/>
      <c r="C30" s="86"/>
      <c r="D30" s="86"/>
      <c r="E30" s="86"/>
      <c r="F30" s="86"/>
      <c r="G30" s="86"/>
      <c r="H30" s="86"/>
    </row>
    <row r="31" spans="1:8" ht="20.25" x14ac:dyDescent="0.3">
      <c r="A31" s="115" t="s">
        <v>86</v>
      </c>
      <c r="B31" s="115" t="s">
        <v>83</v>
      </c>
      <c r="C31" s="115" t="s">
        <v>84</v>
      </c>
      <c r="D31" s="115" t="s">
        <v>93</v>
      </c>
      <c r="E31" s="115" t="s">
        <v>92</v>
      </c>
      <c r="F31" s="115" t="s">
        <v>135</v>
      </c>
      <c r="G31" s="115" t="s">
        <v>95</v>
      </c>
      <c r="H31" s="115"/>
    </row>
    <row r="32" spans="1:8" ht="20.25" x14ac:dyDescent="0.3">
      <c r="A32" s="116">
        <v>1140</v>
      </c>
      <c r="B32" s="87" t="s">
        <v>136</v>
      </c>
      <c r="C32" s="117">
        <f>SUM(C33:C37)</f>
        <v>0</v>
      </c>
      <c r="D32" s="87"/>
      <c r="E32" s="87" t="str">
        <f>IF(OR(C32&lt;&gt;0, C33&lt;&gt;0, C34&lt;&gt;0, C35&lt;&gt;0, C36&lt;&gt;0, C37&lt;&gt;0), "", "SIN INFORMACIÓN QUE REVELAR")</f>
        <v>SIN INFORMACIÓN QUE REVELAR</v>
      </c>
      <c r="F32" s="87"/>
      <c r="G32" s="87"/>
      <c r="H32" s="87"/>
    </row>
    <row r="33" spans="1:8" ht="20.25" x14ac:dyDescent="0.3">
      <c r="A33" s="116">
        <v>1141</v>
      </c>
      <c r="B33" s="87" t="s">
        <v>137</v>
      </c>
      <c r="C33" s="117">
        <v>0</v>
      </c>
      <c r="D33" s="87"/>
      <c r="E33" s="87"/>
      <c r="F33" s="87"/>
      <c r="G33" s="87"/>
      <c r="H33" s="87"/>
    </row>
    <row r="34" spans="1:8" ht="20.25" x14ac:dyDescent="0.3">
      <c r="A34" s="116">
        <v>1142</v>
      </c>
      <c r="B34" s="87" t="s">
        <v>138</v>
      </c>
      <c r="C34" s="117">
        <v>0</v>
      </c>
      <c r="D34" s="87"/>
      <c r="E34" s="87"/>
      <c r="F34" s="87"/>
      <c r="G34" s="87"/>
      <c r="H34" s="87"/>
    </row>
    <row r="35" spans="1:8" ht="20.25" x14ac:dyDescent="0.3">
      <c r="A35" s="116">
        <v>1143</v>
      </c>
      <c r="B35" s="87" t="s">
        <v>139</v>
      </c>
      <c r="C35" s="117">
        <v>0</v>
      </c>
      <c r="D35" s="87"/>
      <c r="E35" s="87"/>
      <c r="F35" s="87"/>
      <c r="G35" s="87"/>
      <c r="H35" s="87"/>
    </row>
    <row r="36" spans="1:8" ht="20.25" x14ac:dyDescent="0.3">
      <c r="A36" s="116">
        <v>1144</v>
      </c>
      <c r="B36" s="87" t="s">
        <v>140</v>
      </c>
      <c r="C36" s="117">
        <v>0</v>
      </c>
      <c r="D36" s="87"/>
      <c r="E36" s="87"/>
      <c r="F36" s="87"/>
      <c r="G36" s="87"/>
      <c r="H36" s="87"/>
    </row>
    <row r="37" spans="1:8" ht="20.25" x14ac:dyDescent="0.3">
      <c r="A37" s="116">
        <v>1145</v>
      </c>
      <c r="B37" s="87" t="s">
        <v>141</v>
      </c>
      <c r="C37" s="117">
        <v>0</v>
      </c>
      <c r="D37" s="87"/>
      <c r="E37" s="87"/>
      <c r="F37" s="87"/>
      <c r="G37" s="87"/>
      <c r="H37" s="87"/>
    </row>
    <row r="38" spans="1:8" ht="20.25" x14ac:dyDescent="0.3">
      <c r="A38" s="87"/>
      <c r="B38" s="87"/>
      <c r="C38" s="87"/>
      <c r="D38" s="87"/>
      <c r="E38" s="87"/>
      <c r="F38" s="87"/>
      <c r="G38" s="87"/>
      <c r="H38" s="87"/>
    </row>
    <row r="39" spans="1:8" ht="20.25" x14ac:dyDescent="0.3">
      <c r="A39" s="86" t="s">
        <v>142</v>
      </c>
      <c r="B39" s="86"/>
      <c r="C39" s="86"/>
      <c r="D39" s="86"/>
      <c r="E39" s="86"/>
      <c r="F39" s="86"/>
      <c r="G39" s="86"/>
      <c r="H39" s="86"/>
    </row>
    <row r="40" spans="1:8" ht="20.25" x14ac:dyDescent="0.3">
      <c r="A40" s="115" t="s">
        <v>86</v>
      </c>
      <c r="B40" s="115" t="s">
        <v>83</v>
      </c>
      <c r="C40" s="115" t="s">
        <v>84</v>
      </c>
      <c r="D40" s="115" t="s">
        <v>91</v>
      </c>
      <c r="E40" s="115" t="s">
        <v>94</v>
      </c>
      <c r="F40" s="115" t="s">
        <v>143</v>
      </c>
      <c r="G40" s="115"/>
      <c r="H40" s="115"/>
    </row>
    <row r="41" spans="1:8" ht="20.25" x14ac:dyDescent="0.3">
      <c r="A41" s="116">
        <v>1150</v>
      </c>
      <c r="B41" s="87" t="s">
        <v>144</v>
      </c>
      <c r="C41" s="117">
        <f>C42</f>
        <v>0</v>
      </c>
      <c r="D41" s="87"/>
      <c r="E41" s="87" t="str">
        <f>+IF(OR(C41&lt;&gt;0,C42&lt;&gt;0),"","SIN INFORMACIÓN QUE REVELAR")</f>
        <v>SIN INFORMACIÓN QUE REVELAR</v>
      </c>
      <c r="F41" s="87"/>
      <c r="G41" s="87"/>
      <c r="H41" s="87"/>
    </row>
    <row r="42" spans="1:8" ht="20.25" x14ac:dyDescent="0.3">
      <c r="A42" s="116">
        <v>1151</v>
      </c>
      <c r="B42" s="87" t="s">
        <v>145</v>
      </c>
      <c r="C42" s="117">
        <v>0</v>
      </c>
      <c r="D42" s="87"/>
      <c r="E42" s="87"/>
      <c r="F42" s="87"/>
      <c r="G42" s="87"/>
      <c r="H42" s="87"/>
    </row>
    <row r="43" spans="1:8" ht="20.25" x14ac:dyDescent="0.3">
      <c r="A43" s="87"/>
      <c r="B43" s="87"/>
      <c r="C43" s="87"/>
      <c r="D43" s="87"/>
      <c r="E43" s="87"/>
      <c r="F43" s="87"/>
      <c r="G43" s="87"/>
      <c r="H43" s="87"/>
    </row>
    <row r="44" spans="1:8" ht="20.25" x14ac:dyDescent="0.3">
      <c r="A44" s="86" t="s">
        <v>96</v>
      </c>
      <c r="B44" s="86"/>
      <c r="C44" s="86"/>
      <c r="D44" s="86"/>
      <c r="E44" s="86"/>
      <c r="F44" s="86"/>
      <c r="G44" s="86"/>
      <c r="H44" s="86"/>
    </row>
    <row r="45" spans="1:8" ht="20.25" x14ac:dyDescent="0.3">
      <c r="A45" s="115" t="s">
        <v>86</v>
      </c>
      <c r="B45" s="115" t="s">
        <v>83</v>
      </c>
      <c r="C45" s="115" t="s">
        <v>84</v>
      </c>
      <c r="D45" s="115" t="s">
        <v>85</v>
      </c>
      <c r="E45" s="115" t="s">
        <v>127</v>
      </c>
      <c r="F45" s="115"/>
      <c r="G45" s="115"/>
      <c r="H45" s="115"/>
    </row>
    <row r="46" spans="1:8" ht="20.25" x14ac:dyDescent="0.3">
      <c r="A46" s="116">
        <v>1213</v>
      </c>
      <c r="B46" s="87" t="s">
        <v>146</v>
      </c>
      <c r="C46" s="117">
        <v>0</v>
      </c>
      <c r="D46" s="87"/>
      <c r="E46" s="87" t="str">
        <f>IF(OR(C46&lt;&gt;0),"","SIN INFORMACIÓN QUE REVELAR")</f>
        <v>SIN INFORMACIÓN QUE REVELAR</v>
      </c>
      <c r="F46" s="87"/>
      <c r="G46" s="87"/>
      <c r="H46" s="87"/>
    </row>
    <row r="47" spans="1:8" ht="20.25" x14ac:dyDescent="0.3">
      <c r="A47" s="87"/>
      <c r="B47" s="87"/>
      <c r="C47" s="87"/>
      <c r="D47" s="87"/>
      <c r="E47" s="87"/>
      <c r="F47" s="87"/>
      <c r="G47" s="87"/>
      <c r="H47" s="87"/>
    </row>
    <row r="48" spans="1:8" ht="20.25" x14ac:dyDescent="0.3">
      <c r="A48" s="86" t="s">
        <v>97</v>
      </c>
      <c r="B48" s="86"/>
      <c r="C48" s="86"/>
      <c r="D48" s="86"/>
      <c r="E48" s="86"/>
      <c r="F48" s="86"/>
      <c r="G48" s="86"/>
      <c r="H48" s="86"/>
    </row>
    <row r="49" spans="1:10" ht="20.25" x14ac:dyDescent="0.3">
      <c r="A49" s="115" t="s">
        <v>86</v>
      </c>
      <c r="B49" s="115" t="s">
        <v>83</v>
      </c>
      <c r="C49" s="115" t="s">
        <v>84</v>
      </c>
      <c r="D49" s="115"/>
      <c r="E49" s="115"/>
      <c r="F49" s="115"/>
      <c r="G49" s="115"/>
      <c r="H49" s="115"/>
    </row>
    <row r="50" spans="1:10" ht="20.25" x14ac:dyDescent="0.3">
      <c r="A50" s="116">
        <v>1211</v>
      </c>
      <c r="B50" s="87" t="s">
        <v>120</v>
      </c>
      <c r="C50" s="117">
        <v>0</v>
      </c>
      <c r="D50" s="87"/>
      <c r="E50" s="87" t="str">
        <f>+IF(OR(C50&lt;&gt;0,C51&lt;&gt;0,C52&lt;&gt;0),"","SIN INFORMACIÓN QUE REVELAR")</f>
        <v>SIN INFORMACIÓN QUE REVELAR</v>
      </c>
      <c r="F50" s="87"/>
      <c r="G50" s="87"/>
      <c r="H50" s="87"/>
    </row>
    <row r="51" spans="1:10" ht="20.25" x14ac:dyDescent="0.3">
      <c r="A51" s="116">
        <v>1212</v>
      </c>
      <c r="B51" s="87" t="s">
        <v>560</v>
      </c>
      <c r="C51" s="117">
        <v>0</v>
      </c>
      <c r="D51" s="87"/>
      <c r="E51" s="87"/>
      <c r="F51" s="87"/>
      <c r="G51" s="87"/>
      <c r="H51" s="87"/>
    </row>
    <row r="52" spans="1:10" ht="20.25" x14ac:dyDescent="0.3">
      <c r="A52" s="116">
        <v>1214</v>
      </c>
      <c r="B52" s="87" t="s">
        <v>147</v>
      </c>
      <c r="C52" s="117">
        <v>0</v>
      </c>
      <c r="D52" s="87"/>
      <c r="E52" s="87"/>
      <c r="F52" s="87"/>
      <c r="G52" s="87"/>
      <c r="H52" s="87"/>
    </row>
    <row r="53" spans="1:10" ht="20.25" x14ac:dyDescent="0.3">
      <c r="A53" s="87"/>
      <c r="B53" s="87"/>
      <c r="C53" s="117"/>
      <c r="D53" s="87"/>
      <c r="E53" s="87"/>
      <c r="F53" s="87"/>
      <c r="G53" s="87"/>
      <c r="H53" s="87"/>
    </row>
    <row r="54" spans="1:10" ht="20.25" x14ac:dyDescent="0.3">
      <c r="A54" s="86" t="s">
        <v>101</v>
      </c>
      <c r="B54" s="86"/>
      <c r="C54" s="86"/>
      <c r="D54" s="86"/>
      <c r="E54" s="86"/>
      <c r="F54" s="86"/>
      <c r="G54" s="86"/>
      <c r="H54" s="86"/>
      <c r="I54" s="12"/>
      <c r="J54" s="12"/>
    </row>
    <row r="55" spans="1:10" ht="20.25" x14ac:dyDescent="0.3">
      <c r="A55" s="115" t="s">
        <v>86</v>
      </c>
      <c r="B55" s="115" t="s">
        <v>83</v>
      </c>
      <c r="C55" s="115" t="s">
        <v>84</v>
      </c>
      <c r="D55" s="115" t="s">
        <v>98</v>
      </c>
      <c r="E55" s="115" t="s">
        <v>99</v>
      </c>
      <c r="F55" s="115" t="s">
        <v>561</v>
      </c>
      <c r="G55" s="115" t="s">
        <v>562</v>
      </c>
      <c r="H55" s="115" t="s">
        <v>100</v>
      </c>
      <c r="I55" s="14" t="s">
        <v>563</v>
      </c>
      <c r="J55" s="14" t="s">
        <v>127</v>
      </c>
    </row>
    <row r="56" spans="1:10" ht="20.25" x14ac:dyDescent="0.3">
      <c r="A56" s="116">
        <v>1230</v>
      </c>
      <c r="B56" s="87" t="s">
        <v>149</v>
      </c>
      <c r="C56" s="117">
        <f>SUM(C57:C63)</f>
        <v>161299859.75</v>
      </c>
      <c r="D56" s="117">
        <f>SUM(D57:D63)</f>
        <v>0</v>
      </c>
      <c r="E56" s="117">
        <f>SUM(E57:E63)</f>
        <v>32822690.120000001</v>
      </c>
      <c r="F56" s="87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  <c r="G56" s="87"/>
      <c r="H56" s="87"/>
    </row>
    <row r="57" spans="1:10" ht="20.25" x14ac:dyDescent="0.3">
      <c r="A57" s="116">
        <v>1231</v>
      </c>
      <c r="B57" s="87" t="s">
        <v>150</v>
      </c>
      <c r="C57" s="117">
        <v>88826379.439999998</v>
      </c>
      <c r="D57" s="118"/>
      <c r="E57" s="118"/>
      <c r="F57" s="87"/>
      <c r="G57" s="87"/>
      <c r="H57" s="87"/>
    </row>
    <row r="58" spans="1:10" ht="20.25" x14ac:dyDescent="0.3">
      <c r="A58" s="116">
        <v>1232</v>
      </c>
      <c r="B58" s="87" t="s">
        <v>151</v>
      </c>
      <c r="C58" s="117">
        <v>0</v>
      </c>
      <c r="D58" s="117">
        <v>0</v>
      </c>
      <c r="E58" s="117">
        <v>0</v>
      </c>
      <c r="F58" s="87"/>
      <c r="G58" s="87"/>
      <c r="H58" s="87"/>
    </row>
    <row r="59" spans="1:10" ht="20.25" x14ac:dyDescent="0.3">
      <c r="A59" s="116">
        <v>1233</v>
      </c>
      <c r="B59" s="87" t="s">
        <v>152</v>
      </c>
      <c r="C59" s="117">
        <v>49377576.340000004</v>
      </c>
      <c r="D59" s="117">
        <v>0</v>
      </c>
      <c r="E59" s="117">
        <v>16411345.060000001</v>
      </c>
      <c r="F59" s="87"/>
      <c r="G59" s="87"/>
      <c r="H59" s="87"/>
    </row>
    <row r="60" spans="1:10" ht="20.25" x14ac:dyDescent="0.3">
      <c r="A60" s="116">
        <v>1234</v>
      </c>
      <c r="B60" s="87" t="s">
        <v>153</v>
      </c>
      <c r="C60" s="117">
        <v>0</v>
      </c>
      <c r="D60" s="117">
        <v>0</v>
      </c>
      <c r="E60" s="117">
        <v>0</v>
      </c>
      <c r="F60" s="87"/>
      <c r="G60" s="87"/>
      <c r="H60" s="87"/>
    </row>
    <row r="61" spans="1:10" ht="20.25" x14ac:dyDescent="0.3">
      <c r="A61" s="116">
        <v>1235</v>
      </c>
      <c r="B61" s="87" t="s">
        <v>154</v>
      </c>
      <c r="C61" s="117">
        <v>23095903.969999999</v>
      </c>
      <c r="D61" s="117">
        <v>0</v>
      </c>
      <c r="E61" s="117">
        <v>0</v>
      </c>
      <c r="F61" s="87"/>
      <c r="G61" s="87"/>
      <c r="H61" s="87"/>
    </row>
    <row r="62" spans="1:10" ht="20.25" x14ac:dyDescent="0.3">
      <c r="A62" s="116">
        <v>1236</v>
      </c>
      <c r="B62" s="87" t="s">
        <v>155</v>
      </c>
      <c r="C62" s="117">
        <v>0</v>
      </c>
      <c r="D62" s="117">
        <v>0</v>
      </c>
      <c r="E62" s="117">
        <v>0</v>
      </c>
      <c r="F62" s="87"/>
      <c r="G62" s="87"/>
      <c r="H62" s="87"/>
    </row>
    <row r="63" spans="1:10" ht="20.25" x14ac:dyDescent="0.3">
      <c r="A63" s="116">
        <v>1239</v>
      </c>
      <c r="B63" s="87" t="s">
        <v>156</v>
      </c>
      <c r="C63" s="117">
        <v>0</v>
      </c>
      <c r="D63" s="117">
        <v>0</v>
      </c>
      <c r="E63" s="117">
        <v>16411345.060000001</v>
      </c>
      <c r="F63" s="87"/>
      <c r="G63" s="87"/>
      <c r="H63" s="87"/>
    </row>
    <row r="64" spans="1:10" ht="20.25" x14ac:dyDescent="0.3">
      <c r="A64" s="116">
        <v>1240</v>
      </c>
      <c r="B64" s="87" t="s">
        <v>157</v>
      </c>
      <c r="C64" s="117">
        <f>SUM(C65:C72)</f>
        <v>60090417.529999994</v>
      </c>
      <c r="D64" s="117">
        <f t="shared" ref="D64:E64" si="0">SUM(D65:D72)</f>
        <v>0</v>
      </c>
      <c r="E64" s="117">
        <f t="shared" si="0"/>
        <v>48578984.810000002</v>
      </c>
      <c r="F64" s="87"/>
      <c r="G64" s="87"/>
      <c r="H64" s="87"/>
    </row>
    <row r="65" spans="1:9" ht="20.25" x14ac:dyDescent="0.3">
      <c r="A65" s="116">
        <v>1241</v>
      </c>
      <c r="B65" s="87" t="s">
        <v>158</v>
      </c>
      <c r="C65" s="117">
        <v>8706115.2599999998</v>
      </c>
      <c r="D65" s="117">
        <v>0</v>
      </c>
      <c r="E65" s="117">
        <v>0</v>
      </c>
      <c r="F65" s="87"/>
      <c r="G65" s="87"/>
      <c r="H65" s="87"/>
    </row>
    <row r="66" spans="1:9" ht="20.25" x14ac:dyDescent="0.3">
      <c r="A66" s="116">
        <v>1242</v>
      </c>
      <c r="B66" s="87" t="s">
        <v>159</v>
      </c>
      <c r="C66" s="117">
        <v>2178392.3199999998</v>
      </c>
      <c r="D66" s="117">
        <v>0</v>
      </c>
      <c r="E66" s="117">
        <v>0</v>
      </c>
      <c r="F66" s="87"/>
      <c r="G66" s="87"/>
      <c r="H66" s="87"/>
    </row>
    <row r="67" spans="1:9" ht="20.25" x14ac:dyDescent="0.3">
      <c r="A67" s="116">
        <v>1243</v>
      </c>
      <c r="B67" s="87" t="s">
        <v>160</v>
      </c>
      <c r="C67" s="117">
        <v>860968.1</v>
      </c>
      <c r="D67" s="117">
        <v>0</v>
      </c>
      <c r="E67" s="117">
        <v>0</v>
      </c>
      <c r="F67" s="87"/>
      <c r="G67" s="87"/>
      <c r="H67" s="87"/>
    </row>
    <row r="68" spans="1:9" ht="20.25" x14ac:dyDescent="0.3">
      <c r="A68" s="116">
        <v>1244</v>
      </c>
      <c r="B68" s="87" t="s">
        <v>161</v>
      </c>
      <c r="C68" s="117">
        <v>33197111.329999998</v>
      </c>
      <c r="D68" s="117">
        <v>0</v>
      </c>
      <c r="E68" s="117">
        <v>0</v>
      </c>
      <c r="F68" s="87"/>
      <c r="G68" s="87"/>
      <c r="H68" s="87"/>
    </row>
    <row r="69" spans="1:9" ht="20.25" x14ac:dyDescent="0.3">
      <c r="A69" s="116">
        <v>1245</v>
      </c>
      <c r="B69" s="87" t="s">
        <v>162</v>
      </c>
      <c r="C69" s="117">
        <v>660327.9</v>
      </c>
      <c r="D69" s="117">
        <v>0</v>
      </c>
      <c r="E69" s="117">
        <v>48578984.810000002</v>
      </c>
      <c r="F69" s="87"/>
      <c r="G69" s="87"/>
      <c r="H69" s="87"/>
    </row>
    <row r="70" spans="1:9" ht="20.25" x14ac:dyDescent="0.3">
      <c r="A70" s="116">
        <v>1246</v>
      </c>
      <c r="B70" s="87" t="s">
        <v>163</v>
      </c>
      <c r="C70" s="117">
        <v>14487502.619999999</v>
      </c>
      <c r="D70" s="117">
        <v>0</v>
      </c>
      <c r="E70" s="117">
        <v>0</v>
      </c>
      <c r="F70" s="87"/>
      <c r="G70" s="87"/>
      <c r="H70" s="87"/>
    </row>
    <row r="71" spans="1:9" ht="20.25" x14ac:dyDescent="0.3">
      <c r="A71" s="116">
        <v>1247</v>
      </c>
      <c r="B71" s="87" t="s">
        <v>164</v>
      </c>
      <c r="C71" s="117">
        <v>0</v>
      </c>
      <c r="D71" s="117">
        <v>0</v>
      </c>
      <c r="E71" s="117">
        <v>0</v>
      </c>
      <c r="F71" s="87"/>
      <c r="G71" s="87"/>
      <c r="H71" s="87"/>
    </row>
    <row r="72" spans="1:9" ht="20.25" x14ac:dyDescent="0.3">
      <c r="A72" s="116">
        <v>1248</v>
      </c>
      <c r="B72" s="87" t="s">
        <v>165</v>
      </c>
      <c r="C72" s="117">
        <v>0</v>
      </c>
      <c r="D72" s="117">
        <v>0</v>
      </c>
      <c r="E72" s="117">
        <v>0</v>
      </c>
      <c r="F72" s="87"/>
      <c r="G72" s="87"/>
      <c r="H72" s="87"/>
    </row>
    <row r="73" spans="1:9" ht="20.25" x14ac:dyDescent="0.3">
      <c r="A73" s="87"/>
      <c r="B73" s="87"/>
      <c r="C73" s="87"/>
      <c r="D73" s="87"/>
      <c r="E73" s="87"/>
      <c r="F73" s="87"/>
      <c r="G73" s="87"/>
      <c r="H73" s="87"/>
    </row>
    <row r="74" spans="1:9" ht="20.25" x14ac:dyDescent="0.3">
      <c r="A74" s="86" t="s">
        <v>102</v>
      </c>
      <c r="B74" s="86"/>
      <c r="C74" s="86"/>
      <c r="D74" s="86"/>
      <c r="E74" s="86"/>
      <c r="F74" s="86"/>
      <c r="G74" s="86"/>
      <c r="H74" s="86"/>
      <c r="I74" s="12"/>
    </row>
    <row r="75" spans="1:9" ht="20.25" x14ac:dyDescent="0.3">
      <c r="A75" s="115" t="s">
        <v>86</v>
      </c>
      <c r="B75" s="115" t="s">
        <v>83</v>
      </c>
      <c r="C75" s="115" t="s">
        <v>84</v>
      </c>
      <c r="D75" s="115" t="s">
        <v>103</v>
      </c>
      <c r="E75" s="115" t="s">
        <v>166</v>
      </c>
      <c r="F75" s="115" t="s">
        <v>564</v>
      </c>
      <c r="G75" s="115" t="s">
        <v>148</v>
      </c>
      <c r="H75" s="115" t="s">
        <v>100</v>
      </c>
      <c r="I75" s="14" t="s">
        <v>127</v>
      </c>
    </row>
    <row r="76" spans="1:9" ht="20.25" x14ac:dyDescent="0.3">
      <c r="A76" s="116">
        <v>1250</v>
      </c>
      <c r="B76" s="87" t="s">
        <v>167</v>
      </c>
      <c r="C76" s="117">
        <f>SUM(C77:C81)</f>
        <v>5640189.4600000009</v>
      </c>
      <c r="D76" s="117">
        <f>SUM(D77:D81)</f>
        <v>0</v>
      </c>
      <c r="E76" s="117">
        <f>SUM(E77:E81)</f>
        <v>5602627.1800000006</v>
      </c>
      <c r="F76" s="87" t="str">
        <f>IF(OR(C76&lt;&gt;0,C77&lt;&gt;0,C78&lt;&gt;0,C79&lt;&gt;0,C80&lt;&gt;0,C81&lt;&gt;0,C82&lt;&gt;0,C83&lt;&gt;0,C84&lt;&gt;0,C85&lt;&gt;0,C86&lt;&gt;0,C87&lt;&gt;0,C88&lt;&gt;0),"","SIN INFORMACIÓN QUE REVELAR")</f>
        <v/>
      </c>
      <c r="G76" s="87"/>
      <c r="H76" s="87"/>
    </row>
    <row r="77" spans="1:9" ht="20.25" x14ac:dyDescent="0.3">
      <c r="A77" s="116">
        <v>1251</v>
      </c>
      <c r="B77" s="87" t="s">
        <v>168</v>
      </c>
      <c r="C77" s="117">
        <v>5390367.7300000004</v>
      </c>
      <c r="D77" s="117">
        <v>0</v>
      </c>
      <c r="E77" s="117">
        <v>5355493.45</v>
      </c>
      <c r="F77" s="87"/>
      <c r="G77" s="87"/>
      <c r="H77" s="87"/>
    </row>
    <row r="78" spans="1:9" ht="20.25" x14ac:dyDescent="0.3">
      <c r="A78" s="116">
        <v>1252</v>
      </c>
      <c r="B78" s="87" t="s">
        <v>169</v>
      </c>
      <c r="C78" s="117">
        <v>0</v>
      </c>
      <c r="D78" s="117">
        <v>0</v>
      </c>
      <c r="E78" s="117">
        <v>0</v>
      </c>
      <c r="F78" s="87"/>
      <c r="G78" s="87"/>
      <c r="H78" s="87"/>
    </row>
    <row r="79" spans="1:9" ht="20.25" x14ac:dyDescent="0.3">
      <c r="A79" s="116">
        <v>1253</v>
      </c>
      <c r="B79" s="87" t="s">
        <v>170</v>
      </c>
      <c r="C79" s="117">
        <v>0</v>
      </c>
      <c r="D79" s="117">
        <v>0</v>
      </c>
      <c r="E79" s="117">
        <v>0</v>
      </c>
      <c r="F79" s="87"/>
      <c r="G79" s="87"/>
      <c r="H79" s="87"/>
    </row>
    <row r="80" spans="1:9" ht="20.25" x14ac:dyDescent="0.3">
      <c r="A80" s="116">
        <v>1254</v>
      </c>
      <c r="B80" s="87" t="s">
        <v>171</v>
      </c>
      <c r="C80" s="117">
        <v>249821.73</v>
      </c>
      <c r="D80" s="117">
        <v>0</v>
      </c>
      <c r="E80" s="117">
        <v>247133.73</v>
      </c>
      <c r="F80" s="87"/>
      <c r="G80" s="87"/>
      <c r="H80" s="87"/>
    </row>
    <row r="81" spans="1:8" ht="20.25" x14ac:dyDescent="0.3">
      <c r="A81" s="116">
        <v>1259</v>
      </c>
      <c r="B81" s="87" t="s">
        <v>172</v>
      </c>
      <c r="C81" s="117">
        <v>0</v>
      </c>
      <c r="D81" s="117">
        <v>0</v>
      </c>
      <c r="E81" s="117">
        <v>0</v>
      </c>
      <c r="F81" s="87"/>
      <c r="G81" s="87"/>
      <c r="H81" s="87"/>
    </row>
    <row r="82" spans="1:8" ht="20.25" x14ac:dyDescent="0.3">
      <c r="A82" s="116">
        <v>1270</v>
      </c>
      <c r="B82" s="87" t="s">
        <v>173</v>
      </c>
      <c r="C82" s="117">
        <f>SUM(C83:C88)</f>
        <v>745601.53</v>
      </c>
      <c r="D82" s="118"/>
      <c r="E82" s="118"/>
      <c r="F82" s="87"/>
      <c r="G82" s="87"/>
      <c r="H82" s="87"/>
    </row>
    <row r="83" spans="1:8" ht="20.25" x14ac:dyDescent="0.3">
      <c r="A83" s="116">
        <v>1271</v>
      </c>
      <c r="B83" s="87" t="s">
        <v>174</v>
      </c>
      <c r="C83" s="117">
        <v>745601.53</v>
      </c>
      <c r="D83" s="118"/>
      <c r="E83" s="118"/>
      <c r="F83" s="87"/>
      <c r="G83" s="87"/>
      <c r="H83" s="87"/>
    </row>
    <row r="84" spans="1:8" ht="20.25" x14ac:dyDescent="0.3">
      <c r="A84" s="116">
        <v>1272</v>
      </c>
      <c r="B84" s="87" t="s">
        <v>175</v>
      </c>
      <c r="C84" s="117">
        <v>0</v>
      </c>
      <c r="D84" s="118"/>
      <c r="E84" s="118"/>
      <c r="F84" s="87"/>
      <c r="G84" s="87"/>
      <c r="H84" s="87"/>
    </row>
    <row r="85" spans="1:8" ht="20.25" x14ac:dyDescent="0.3">
      <c r="A85" s="116">
        <v>1273</v>
      </c>
      <c r="B85" s="87" t="s">
        <v>176</v>
      </c>
      <c r="C85" s="117">
        <v>0</v>
      </c>
      <c r="D85" s="118"/>
      <c r="E85" s="118"/>
      <c r="F85" s="87"/>
      <c r="G85" s="87"/>
      <c r="H85" s="87"/>
    </row>
    <row r="86" spans="1:8" ht="20.25" x14ac:dyDescent="0.3">
      <c r="A86" s="116">
        <v>1274</v>
      </c>
      <c r="B86" s="87" t="s">
        <v>177</v>
      </c>
      <c r="C86" s="117">
        <v>0</v>
      </c>
      <c r="D86" s="118"/>
      <c r="E86" s="118"/>
      <c r="F86" s="87"/>
      <c r="G86" s="87"/>
      <c r="H86" s="87"/>
    </row>
    <row r="87" spans="1:8" ht="20.25" x14ac:dyDescent="0.3">
      <c r="A87" s="116">
        <v>1275</v>
      </c>
      <c r="B87" s="87" t="s">
        <v>178</v>
      </c>
      <c r="C87" s="117">
        <v>0</v>
      </c>
      <c r="D87" s="118"/>
      <c r="E87" s="118"/>
      <c r="F87" s="87"/>
      <c r="G87" s="87"/>
      <c r="H87" s="87"/>
    </row>
    <row r="88" spans="1:8" ht="20.25" x14ac:dyDescent="0.3">
      <c r="A88" s="116">
        <v>1279</v>
      </c>
      <c r="B88" s="87" t="s">
        <v>179</v>
      </c>
      <c r="C88" s="117">
        <v>0</v>
      </c>
      <c r="D88" s="118"/>
      <c r="E88" s="118"/>
      <c r="F88" s="87"/>
      <c r="G88" s="87"/>
      <c r="H88" s="87"/>
    </row>
    <row r="89" spans="1:8" ht="20.25" x14ac:dyDescent="0.3">
      <c r="A89" s="87"/>
      <c r="B89" s="87"/>
      <c r="C89" s="87"/>
      <c r="D89" s="87"/>
      <c r="E89" s="87"/>
      <c r="F89" s="87"/>
      <c r="G89" s="87"/>
      <c r="H89" s="87"/>
    </row>
    <row r="90" spans="1:8" ht="20.25" x14ac:dyDescent="0.3">
      <c r="A90" s="86" t="s">
        <v>104</v>
      </c>
      <c r="B90" s="86"/>
      <c r="C90" s="86"/>
      <c r="D90" s="86"/>
      <c r="E90" s="86"/>
      <c r="F90" s="86"/>
      <c r="G90" s="86"/>
      <c r="H90" s="86"/>
    </row>
    <row r="91" spans="1:8" ht="20.25" x14ac:dyDescent="0.3">
      <c r="A91" s="115" t="s">
        <v>86</v>
      </c>
      <c r="B91" s="115" t="s">
        <v>83</v>
      </c>
      <c r="C91" s="115" t="s">
        <v>84</v>
      </c>
      <c r="D91" s="115" t="s">
        <v>180</v>
      </c>
      <c r="E91" s="115"/>
      <c r="F91" s="115"/>
      <c r="G91" s="115"/>
      <c r="H91" s="115"/>
    </row>
    <row r="92" spans="1:8" ht="20.25" x14ac:dyDescent="0.3">
      <c r="A92" s="116">
        <v>1160</v>
      </c>
      <c r="B92" s="87" t="s">
        <v>181</v>
      </c>
      <c r="C92" s="117">
        <f>SUM(C93:C94)</f>
        <v>0</v>
      </c>
      <c r="D92" s="87"/>
      <c r="E92" s="87" t="str">
        <f>IF(OR(C92&lt;&gt;0,C93&lt;&gt;0,C94&lt;&gt;0),"","SIN INFORMACIÓN QUE REVELAR")</f>
        <v>SIN INFORMACIÓN QUE REVELAR</v>
      </c>
      <c r="F92" s="87"/>
      <c r="G92" s="87"/>
      <c r="H92" s="87"/>
    </row>
    <row r="93" spans="1:8" ht="20.25" x14ac:dyDescent="0.3">
      <c r="A93" s="116">
        <v>1161</v>
      </c>
      <c r="B93" s="87" t="s">
        <v>182</v>
      </c>
      <c r="C93" s="117">
        <v>0</v>
      </c>
      <c r="D93" s="87"/>
      <c r="E93" s="87"/>
      <c r="F93" s="87"/>
      <c r="G93" s="87"/>
      <c r="H93" s="87"/>
    </row>
    <row r="94" spans="1:8" ht="20.25" x14ac:dyDescent="0.3">
      <c r="A94" s="116">
        <v>1162</v>
      </c>
      <c r="B94" s="87" t="s">
        <v>183</v>
      </c>
      <c r="C94" s="117">
        <v>0</v>
      </c>
      <c r="D94" s="87"/>
      <c r="E94" s="87"/>
      <c r="F94" s="87"/>
      <c r="G94" s="87"/>
      <c r="H94" s="87"/>
    </row>
    <row r="95" spans="1:8" ht="20.25" x14ac:dyDescent="0.3">
      <c r="A95" s="87"/>
      <c r="B95" s="87"/>
      <c r="C95" s="117"/>
      <c r="D95" s="87"/>
      <c r="E95" s="87"/>
      <c r="F95" s="87"/>
      <c r="G95" s="87"/>
      <c r="H95" s="87"/>
    </row>
    <row r="96" spans="1:8" ht="20.25" x14ac:dyDescent="0.3">
      <c r="A96" s="86" t="s">
        <v>565</v>
      </c>
      <c r="B96" s="86"/>
      <c r="C96" s="86"/>
      <c r="D96" s="86"/>
      <c r="E96" s="86"/>
      <c r="F96" s="86"/>
      <c r="G96" s="86"/>
      <c r="H96" s="86"/>
    </row>
    <row r="97" spans="1:8" ht="20.25" x14ac:dyDescent="0.3">
      <c r="A97" s="115" t="s">
        <v>86</v>
      </c>
      <c r="B97" s="115" t="s">
        <v>83</v>
      </c>
      <c r="C97" s="115" t="s">
        <v>84</v>
      </c>
      <c r="D97" s="115" t="s">
        <v>127</v>
      </c>
      <c r="E97" s="115"/>
      <c r="F97" s="115"/>
      <c r="G97" s="115"/>
      <c r="H97" s="115"/>
    </row>
    <row r="98" spans="1:8" ht="20.25" x14ac:dyDescent="0.3">
      <c r="A98" s="116">
        <v>1190</v>
      </c>
      <c r="B98" s="87" t="s">
        <v>492</v>
      </c>
      <c r="C98" s="117">
        <f>SUM(C99:C102)</f>
        <v>0</v>
      </c>
      <c r="D98" s="87"/>
      <c r="E98" s="87" t="str">
        <f>IF(OR(C98&lt;&gt;0,C99&lt;&gt;0,C100&lt;&gt;0,C101&lt;&gt;0,C102&lt;&gt;0,C103&lt;&gt;0,C104&lt;&gt;0,C105&lt;&gt;0,C106&lt;&gt;0),"","SIN INFORMACIÓN QUE REVELAR")</f>
        <v>SIN INFORMACIÓN QUE REVELAR</v>
      </c>
      <c r="F98" s="87"/>
      <c r="G98" s="87"/>
      <c r="H98" s="87"/>
    </row>
    <row r="99" spans="1:8" ht="20.25" x14ac:dyDescent="0.3">
      <c r="A99" s="116">
        <v>1191</v>
      </c>
      <c r="B99" s="87" t="s">
        <v>485</v>
      </c>
      <c r="C99" s="117">
        <v>0</v>
      </c>
      <c r="D99" s="87"/>
      <c r="E99" s="87"/>
      <c r="F99" s="87"/>
      <c r="G99" s="87"/>
      <c r="H99" s="87"/>
    </row>
    <row r="100" spans="1:8" ht="20.25" x14ac:dyDescent="0.3">
      <c r="A100" s="116">
        <v>1192</v>
      </c>
      <c r="B100" s="87" t="s">
        <v>486</v>
      </c>
      <c r="C100" s="117">
        <v>0</v>
      </c>
      <c r="D100" s="87"/>
      <c r="E100" s="87"/>
      <c r="F100" s="87"/>
      <c r="G100" s="87"/>
      <c r="H100" s="87"/>
    </row>
    <row r="101" spans="1:8" ht="20.25" x14ac:dyDescent="0.3">
      <c r="A101" s="116">
        <v>1193</v>
      </c>
      <c r="B101" s="87" t="s">
        <v>487</v>
      </c>
      <c r="C101" s="117">
        <v>0</v>
      </c>
      <c r="D101" s="87"/>
      <c r="E101" s="87"/>
      <c r="F101" s="87"/>
      <c r="G101" s="87"/>
      <c r="H101" s="87"/>
    </row>
    <row r="102" spans="1:8" ht="20.25" x14ac:dyDescent="0.3">
      <c r="A102" s="116">
        <v>1194</v>
      </c>
      <c r="B102" s="87" t="s">
        <v>488</v>
      </c>
      <c r="C102" s="117">
        <v>0</v>
      </c>
      <c r="D102" s="87"/>
      <c r="E102" s="87"/>
      <c r="F102" s="87"/>
      <c r="G102" s="87"/>
      <c r="H102" s="87"/>
    </row>
    <row r="103" spans="1:8" ht="20.25" x14ac:dyDescent="0.3">
      <c r="A103" s="116">
        <v>1290</v>
      </c>
      <c r="B103" s="87" t="s">
        <v>184</v>
      </c>
      <c r="C103" s="117">
        <f>SUM(C104:C106)</f>
        <v>0</v>
      </c>
      <c r="D103" s="87"/>
      <c r="E103" s="87"/>
      <c r="F103" s="87"/>
      <c r="G103" s="87"/>
      <c r="H103" s="87"/>
    </row>
    <row r="104" spans="1:8" ht="20.25" x14ac:dyDescent="0.3">
      <c r="A104" s="116">
        <v>1291</v>
      </c>
      <c r="B104" s="87" t="s">
        <v>185</v>
      </c>
      <c r="C104" s="117">
        <v>0</v>
      </c>
      <c r="D104" s="87"/>
      <c r="E104" s="87"/>
      <c r="F104" s="87"/>
      <c r="G104" s="87"/>
      <c r="H104" s="87"/>
    </row>
    <row r="105" spans="1:8" ht="20.25" x14ac:dyDescent="0.3">
      <c r="A105" s="116">
        <v>1292</v>
      </c>
      <c r="B105" s="87" t="s">
        <v>186</v>
      </c>
      <c r="C105" s="117">
        <v>0</v>
      </c>
      <c r="D105" s="87"/>
      <c r="E105" s="87"/>
      <c r="F105" s="87"/>
      <c r="G105" s="87"/>
      <c r="H105" s="87"/>
    </row>
    <row r="106" spans="1:8" ht="20.25" x14ac:dyDescent="0.3">
      <c r="A106" s="116">
        <v>1293</v>
      </c>
      <c r="B106" s="87" t="s">
        <v>187</v>
      </c>
      <c r="C106" s="117">
        <v>0</v>
      </c>
      <c r="D106" s="87"/>
      <c r="E106" s="87"/>
      <c r="F106" s="87"/>
      <c r="G106" s="87"/>
      <c r="H106" s="87"/>
    </row>
    <row r="107" spans="1:8" ht="20.25" x14ac:dyDescent="0.3">
      <c r="A107" s="87"/>
      <c r="B107" s="87"/>
      <c r="C107" s="117"/>
      <c r="D107" s="87"/>
      <c r="E107" s="87"/>
      <c r="F107" s="87"/>
      <c r="G107" s="87"/>
      <c r="H107" s="87"/>
    </row>
    <row r="108" spans="1:8" ht="20.25" x14ac:dyDescent="0.3">
      <c r="A108" s="86" t="s">
        <v>105</v>
      </c>
      <c r="B108" s="86"/>
      <c r="C108" s="86"/>
      <c r="D108" s="86"/>
      <c r="E108" s="86"/>
      <c r="F108" s="86"/>
      <c r="G108" s="86"/>
      <c r="H108" s="86"/>
    </row>
    <row r="109" spans="1:8" ht="20.25" x14ac:dyDescent="0.3">
      <c r="A109" s="115" t="s">
        <v>86</v>
      </c>
      <c r="B109" s="115" t="s">
        <v>83</v>
      </c>
      <c r="C109" s="115" t="s">
        <v>84</v>
      </c>
      <c r="D109" s="115" t="s">
        <v>123</v>
      </c>
      <c r="E109" s="115" t="s">
        <v>124</v>
      </c>
      <c r="F109" s="115" t="s">
        <v>125</v>
      </c>
      <c r="G109" s="115" t="s">
        <v>188</v>
      </c>
      <c r="H109" s="115" t="s">
        <v>584</v>
      </c>
    </row>
    <row r="110" spans="1:8" ht="20.25" x14ac:dyDescent="0.3">
      <c r="A110" s="116">
        <v>2110</v>
      </c>
      <c r="B110" s="87" t="s">
        <v>189</v>
      </c>
      <c r="C110" s="117">
        <f>SUM(C111:C119)</f>
        <v>10086998</v>
      </c>
      <c r="D110" s="117">
        <f>SUM(D111:D119)</f>
        <v>10086998</v>
      </c>
      <c r="E110" s="117">
        <f>SUM(E111:E119)</f>
        <v>0</v>
      </c>
      <c r="F110" s="117">
        <f>SUM(F111:F119)</f>
        <v>0</v>
      </c>
      <c r="G110" s="117">
        <f>SUM(G111:G119)</f>
        <v>0</v>
      </c>
      <c r="H110" s="87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ht="20.25" x14ac:dyDescent="0.3">
      <c r="A111" s="116">
        <v>2111</v>
      </c>
      <c r="B111" s="87" t="s">
        <v>190</v>
      </c>
      <c r="C111" s="117">
        <v>-73487.44</v>
      </c>
      <c r="D111" s="117">
        <f>C111</f>
        <v>-73487.44</v>
      </c>
      <c r="E111" s="117">
        <v>0</v>
      </c>
      <c r="F111" s="117">
        <v>0</v>
      </c>
      <c r="G111" s="117">
        <v>0</v>
      </c>
      <c r="H111" s="87"/>
    </row>
    <row r="112" spans="1:8" ht="20.25" x14ac:dyDescent="0.3">
      <c r="A112" s="116">
        <v>2112</v>
      </c>
      <c r="B112" s="87" t="s">
        <v>191</v>
      </c>
      <c r="C112" s="117">
        <v>7816713.1500000004</v>
      </c>
      <c r="D112" s="117">
        <f t="shared" ref="D112:D119" si="1">C112</f>
        <v>7816713.1500000004</v>
      </c>
      <c r="E112" s="117">
        <v>0</v>
      </c>
      <c r="F112" s="117">
        <v>0</v>
      </c>
      <c r="G112" s="117">
        <v>0</v>
      </c>
      <c r="H112" s="87"/>
    </row>
    <row r="113" spans="1:8" ht="20.25" x14ac:dyDescent="0.3">
      <c r="A113" s="116">
        <v>2113</v>
      </c>
      <c r="B113" s="87" t="s">
        <v>192</v>
      </c>
      <c r="C113" s="117">
        <v>0</v>
      </c>
      <c r="D113" s="117">
        <f t="shared" si="1"/>
        <v>0</v>
      </c>
      <c r="E113" s="117">
        <v>0</v>
      </c>
      <c r="F113" s="117">
        <v>0</v>
      </c>
      <c r="G113" s="117">
        <v>0</v>
      </c>
      <c r="H113" s="87"/>
    </row>
    <row r="114" spans="1:8" ht="20.25" x14ac:dyDescent="0.3">
      <c r="A114" s="116">
        <v>2114</v>
      </c>
      <c r="B114" s="87" t="s">
        <v>193</v>
      </c>
      <c r="C114" s="117">
        <v>0</v>
      </c>
      <c r="D114" s="117">
        <f t="shared" si="1"/>
        <v>0</v>
      </c>
      <c r="E114" s="117">
        <v>0</v>
      </c>
      <c r="F114" s="117">
        <v>0</v>
      </c>
      <c r="G114" s="117">
        <v>0</v>
      </c>
      <c r="H114" s="87"/>
    </row>
    <row r="115" spans="1:8" ht="20.25" x14ac:dyDescent="0.3">
      <c r="A115" s="116">
        <v>2115</v>
      </c>
      <c r="B115" s="87" t="s">
        <v>194</v>
      </c>
      <c r="C115" s="117">
        <v>306640.13</v>
      </c>
      <c r="D115" s="117">
        <f t="shared" si="1"/>
        <v>306640.13</v>
      </c>
      <c r="E115" s="117">
        <v>0</v>
      </c>
      <c r="F115" s="117">
        <v>0</v>
      </c>
      <c r="G115" s="117">
        <v>0</v>
      </c>
      <c r="H115" s="87"/>
    </row>
    <row r="116" spans="1:8" ht="20.25" x14ac:dyDescent="0.3">
      <c r="A116" s="116">
        <v>2116</v>
      </c>
      <c r="B116" s="87" t="s">
        <v>195</v>
      </c>
      <c r="C116" s="117">
        <v>0</v>
      </c>
      <c r="D116" s="117">
        <f t="shared" si="1"/>
        <v>0</v>
      </c>
      <c r="E116" s="117">
        <v>0</v>
      </c>
      <c r="F116" s="117">
        <v>0</v>
      </c>
      <c r="G116" s="117">
        <v>0</v>
      </c>
      <c r="H116" s="87"/>
    </row>
    <row r="117" spans="1:8" ht="20.25" x14ac:dyDescent="0.3">
      <c r="A117" s="116">
        <v>2117</v>
      </c>
      <c r="B117" s="87" t="s">
        <v>196</v>
      </c>
      <c r="C117" s="117">
        <v>1512429.83</v>
      </c>
      <c r="D117" s="117">
        <f t="shared" si="1"/>
        <v>1512429.83</v>
      </c>
      <c r="E117" s="117">
        <v>0</v>
      </c>
      <c r="F117" s="117">
        <v>0</v>
      </c>
      <c r="G117" s="117">
        <v>0</v>
      </c>
      <c r="H117" s="87"/>
    </row>
    <row r="118" spans="1:8" ht="20.25" x14ac:dyDescent="0.3">
      <c r="A118" s="116">
        <v>2118</v>
      </c>
      <c r="B118" s="87" t="s">
        <v>197</v>
      </c>
      <c r="C118" s="117">
        <v>0</v>
      </c>
      <c r="D118" s="117">
        <f t="shared" si="1"/>
        <v>0</v>
      </c>
      <c r="E118" s="117">
        <v>0</v>
      </c>
      <c r="F118" s="117">
        <v>0</v>
      </c>
      <c r="G118" s="117">
        <v>0</v>
      </c>
      <c r="H118" s="87"/>
    </row>
    <row r="119" spans="1:8" ht="20.25" x14ac:dyDescent="0.3">
      <c r="A119" s="116">
        <v>2119</v>
      </c>
      <c r="B119" s="87" t="s">
        <v>198</v>
      </c>
      <c r="C119" s="117">
        <v>524702.32999999996</v>
      </c>
      <c r="D119" s="117">
        <f t="shared" si="1"/>
        <v>524702.32999999996</v>
      </c>
      <c r="E119" s="117">
        <v>0</v>
      </c>
      <c r="F119" s="117">
        <v>0</v>
      </c>
      <c r="G119" s="117">
        <v>0</v>
      </c>
      <c r="H119" s="87"/>
    </row>
    <row r="120" spans="1:8" ht="20.25" x14ac:dyDescent="0.3">
      <c r="A120" s="116">
        <v>2120</v>
      </c>
      <c r="B120" s="87" t="s">
        <v>199</v>
      </c>
      <c r="C120" s="117">
        <f>SUM(C121:C123)</f>
        <v>0</v>
      </c>
      <c r="D120" s="117">
        <f t="shared" ref="D120:G120" si="2">SUM(D121:D123)</f>
        <v>0</v>
      </c>
      <c r="E120" s="117">
        <f t="shared" si="2"/>
        <v>0</v>
      </c>
      <c r="F120" s="117">
        <f t="shared" si="2"/>
        <v>0</v>
      </c>
      <c r="G120" s="117">
        <f t="shared" si="2"/>
        <v>0</v>
      </c>
      <c r="H120" s="87"/>
    </row>
    <row r="121" spans="1:8" ht="20.25" x14ac:dyDescent="0.3">
      <c r="A121" s="116">
        <v>2121</v>
      </c>
      <c r="B121" s="87" t="s">
        <v>200</v>
      </c>
      <c r="C121" s="117">
        <v>0</v>
      </c>
      <c r="D121" s="117">
        <f>C121</f>
        <v>0</v>
      </c>
      <c r="E121" s="117">
        <v>0</v>
      </c>
      <c r="F121" s="117">
        <v>0</v>
      </c>
      <c r="G121" s="117">
        <v>0</v>
      </c>
      <c r="H121" s="87"/>
    </row>
    <row r="122" spans="1:8" ht="20.25" x14ac:dyDescent="0.3">
      <c r="A122" s="116">
        <v>2122</v>
      </c>
      <c r="B122" s="87" t="s">
        <v>201</v>
      </c>
      <c r="C122" s="117">
        <v>0</v>
      </c>
      <c r="D122" s="117">
        <f t="shared" ref="D122:D123" si="3">C122</f>
        <v>0</v>
      </c>
      <c r="E122" s="117">
        <v>0</v>
      </c>
      <c r="F122" s="117">
        <v>0</v>
      </c>
      <c r="G122" s="117">
        <v>0</v>
      </c>
      <c r="H122" s="87"/>
    </row>
    <row r="123" spans="1:8" ht="20.25" x14ac:dyDescent="0.3">
      <c r="A123" s="116">
        <v>2129</v>
      </c>
      <c r="B123" s="87" t="s">
        <v>202</v>
      </c>
      <c r="C123" s="117">
        <v>0</v>
      </c>
      <c r="D123" s="117">
        <f t="shared" si="3"/>
        <v>0</v>
      </c>
      <c r="E123" s="117">
        <v>0</v>
      </c>
      <c r="F123" s="117">
        <v>0</v>
      </c>
      <c r="G123" s="117">
        <v>0</v>
      </c>
      <c r="H123" s="87"/>
    </row>
    <row r="124" spans="1:8" ht="20.25" x14ac:dyDescent="0.3">
      <c r="A124" s="87"/>
      <c r="B124" s="87"/>
      <c r="C124" s="87"/>
      <c r="D124" s="87"/>
      <c r="E124" s="87"/>
      <c r="F124" s="87"/>
      <c r="G124" s="87"/>
      <c r="H124" s="87"/>
    </row>
    <row r="125" spans="1:8" ht="20.25" x14ac:dyDescent="0.3">
      <c r="A125" s="86" t="s">
        <v>106</v>
      </c>
      <c r="B125" s="86"/>
      <c r="C125" s="86"/>
      <c r="D125" s="86"/>
      <c r="E125" s="86"/>
      <c r="F125" s="86"/>
      <c r="G125" s="86"/>
      <c r="H125" s="86"/>
    </row>
    <row r="126" spans="1:8" ht="20.25" x14ac:dyDescent="0.3">
      <c r="A126" s="115" t="s">
        <v>86</v>
      </c>
      <c r="B126" s="115" t="s">
        <v>83</v>
      </c>
      <c r="C126" s="115" t="s">
        <v>84</v>
      </c>
      <c r="D126" s="115" t="s">
        <v>87</v>
      </c>
      <c r="E126" s="115" t="s">
        <v>127</v>
      </c>
      <c r="F126" s="115"/>
      <c r="G126" s="115"/>
      <c r="H126" s="115"/>
    </row>
    <row r="127" spans="1:8" ht="20.25" x14ac:dyDescent="0.3">
      <c r="A127" s="116">
        <v>2160</v>
      </c>
      <c r="B127" s="87" t="s">
        <v>203</v>
      </c>
      <c r="C127" s="117">
        <f>SUM(C128:C133)</f>
        <v>0</v>
      </c>
      <c r="D127" s="87"/>
      <c r="E127" s="87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87"/>
      <c r="G127" s="87"/>
      <c r="H127" s="87"/>
    </row>
    <row r="128" spans="1:8" ht="20.25" x14ac:dyDescent="0.3">
      <c r="A128" s="116">
        <v>2161</v>
      </c>
      <c r="B128" s="87" t="s">
        <v>204</v>
      </c>
      <c r="C128" s="117">
        <v>0</v>
      </c>
      <c r="D128" s="87"/>
      <c r="E128" s="87"/>
      <c r="F128" s="87"/>
      <c r="G128" s="87"/>
      <c r="H128" s="87"/>
    </row>
    <row r="129" spans="1:8" ht="20.25" x14ac:dyDescent="0.3">
      <c r="A129" s="116">
        <v>2162</v>
      </c>
      <c r="B129" s="87" t="s">
        <v>205</v>
      </c>
      <c r="C129" s="117">
        <v>0</v>
      </c>
      <c r="D129" s="87"/>
      <c r="E129" s="87"/>
      <c r="F129" s="87"/>
      <c r="G129" s="87"/>
      <c r="H129" s="87"/>
    </row>
    <row r="130" spans="1:8" ht="20.25" x14ac:dyDescent="0.3">
      <c r="A130" s="116">
        <v>2163</v>
      </c>
      <c r="B130" s="87" t="s">
        <v>206</v>
      </c>
      <c r="C130" s="117">
        <v>0</v>
      </c>
      <c r="D130" s="87"/>
      <c r="E130" s="87"/>
      <c r="F130" s="87"/>
      <c r="G130" s="87"/>
      <c r="H130" s="87"/>
    </row>
    <row r="131" spans="1:8" ht="20.25" x14ac:dyDescent="0.3">
      <c r="A131" s="116">
        <v>2164</v>
      </c>
      <c r="B131" s="87" t="s">
        <v>207</v>
      </c>
      <c r="C131" s="117">
        <v>0</v>
      </c>
      <c r="D131" s="87"/>
      <c r="E131" s="87"/>
      <c r="F131" s="87"/>
      <c r="G131" s="87"/>
      <c r="H131" s="87"/>
    </row>
    <row r="132" spans="1:8" ht="20.25" x14ac:dyDescent="0.3">
      <c r="A132" s="116">
        <v>2165</v>
      </c>
      <c r="B132" s="87" t="s">
        <v>208</v>
      </c>
      <c r="C132" s="117">
        <v>0</v>
      </c>
      <c r="D132" s="87"/>
      <c r="E132" s="87"/>
      <c r="F132" s="87"/>
      <c r="G132" s="87"/>
      <c r="H132" s="87"/>
    </row>
    <row r="133" spans="1:8" ht="20.25" x14ac:dyDescent="0.3">
      <c r="A133" s="116">
        <v>2166</v>
      </c>
      <c r="B133" s="87" t="s">
        <v>209</v>
      </c>
      <c r="C133" s="117">
        <v>0</v>
      </c>
      <c r="D133" s="87"/>
      <c r="E133" s="87"/>
      <c r="F133" s="87"/>
      <c r="G133" s="87"/>
      <c r="H133" s="87"/>
    </row>
    <row r="134" spans="1:8" ht="20.25" x14ac:dyDescent="0.3">
      <c r="A134" s="116">
        <v>2250</v>
      </c>
      <c r="B134" s="87" t="s">
        <v>210</v>
      </c>
      <c r="C134" s="117">
        <f>SUM(C135:C140)</f>
        <v>0</v>
      </c>
      <c r="D134" s="87"/>
      <c r="E134" s="87"/>
      <c r="F134" s="87"/>
      <c r="G134" s="87"/>
      <c r="H134" s="87"/>
    </row>
    <row r="135" spans="1:8" ht="20.25" x14ac:dyDescent="0.3">
      <c r="A135" s="116">
        <v>2251</v>
      </c>
      <c r="B135" s="87" t="s">
        <v>211</v>
      </c>
      <c r="C135" s="117">
        <v>0</v>
      </c>
      <c r="D135" s="87"/>
      <c r="E135" s="87"/>
      <c r="F135" s="87"/>
      <c r="G135" s="87"/>
      <c r="H135" s="87"/>
    </row>
    <row r="136" spans="1:8" ht="20.25" x14ac:dyDescent="0.3">
      <c r="A136" s="116">
        <v>2252</v>
      </c>
      <c r="B136" s="87" t="s">
        <v>212</v>
      </c>
      <c r="C136" s="117">
        <v>0</v>
      </c>
      <c r="D136" s="87"/>
      <c r="E136" s="87"/>
      <c r="F136" s="87"/>
      <c r="G136" s="87"/>
      <c r="H136" s="87"/>
    </row>
    <row r="137" spans="1:8" ht="20.25" x14ac:dyDescent="0.3">
      <c r="A137" s="116">
        <v>2253</v>
      </c>
      <c r="B137" s="87" t="s">
        <v>213</v>
      </c>
      <c r="C137" s="117">
        <v>0</v>
      </c>
      <c r="D137" s="87"/>
      <c r="E137" s="87"/>
      <c r="F137" s="87"/>
      <c r="G137" s="87"/>
      <c r="H137" s="87"/>
    </row>
    <row r="138" spans="1:8" ht="20.25" x14ac:dyDescent="0.3">
      <c r="A138" s="116">
        <v>2254</v>
      </c>
      <c r="B138" s="87" t="s">
        <v>214</v>
      </c>
      <c r="C138" s="117">
        <v>0</v>
      </c>
      <c r="D138" s="87"/>
      <c r="E138" s="87"/>
      <c r="F138" s="87"/>
      <c r="G138" s="87"/>
      <c r="H138" s="87"/>
    </row>
    <row r="139" spans="1:8" ht="20.25" x14ac:dyDescent="0.3">
      <c r="A139" s="116">
        <v>2255</v>
      </c>
      <c r="B139" s="87" t="s">
        <v>215</v>
      </c>
      <c r="C139" s="117">
        <v>0</v>
      </c>
      <c r="D139" s="87"/>
      <c r="E139" s="87"/>
      <c r="F139" s="87"/>
      <c r="G139" s="87"/>
      <c r="H139" s="87"/>
    </row>
    <row r="140" spans="1:8" ht="20.25" x14ac:dyDescent="0.3">
      <c r="A140" s="116">
        <v>2256</v>
      </c>
      <c r="B140" s="87" t="s">
        <v>216</v>
      </c>
      <c r="C140" s="117">
        <v>0</v>
      </c>
      <c r="D140" s="87"/>
      <c r="E140" s="87"/>
      <c r="F140" s="87"/>
      <c r="G140" s="87"/>
      <c r="H140" s="87"/>
    </row>
    <row r="141" spans="1:8" ht="20.25" x14ac:dyDescent="0.3">
      <c r="A141" s="87"/>
      <c r="B141" s="87"/>
      <c r="C141" s="87"/>
      <c r="D141" s="87"/>
      <c r="E141" s="87"/>
      <c r="F141" s="87"/>
      <c r="G141" s="87"/>
      <c r="H141" s="87"/>
    </row>
    <row r="142" spans="1:8" ht="20.25" x14ac:dyDescent="0.3">
      <c r="A142" s="86" t="s">
        <v>566</v>
      </c>
      <c r="B142" s="86"/>
      <c r="C142" s="86"/>
      <c r="D142" s="86"/>
      <c r="E142" s="86"/>
      <c r="F142" s="86"/>
      <c r="G142" s="86"/>
      <c r="H142" s="86"/>
    </row>
    <row r="143" spans="1:8" ht="20.25" x14ac:dyDescent="0.3">
      <c r="A143" s="119" t="s">
        <v>86</v>
      </c>
      <c r="B143" s="119" t="s">
        <v>83</v>
      </c>
      <c r="C143" s="119" t="s">
        <v>84</v>
      </c>
      <c r="D143" s="119" t="s">
        <v>87</v>
      </c>
      <c r="E143" s="119" t="s">
        <v>127</v>
      </c>
      <c r="F143" s="119"/>
      <c r="G143" s="119"/>
      <c r="H143" s="119"/>
    </row>
    <row r="144" spans="1:8" ht="20.25" x14ac:dyDescent="0.3">
      <c r="A144" s="116">
        <v>2150</v>
      </c>
      <c r="B144" s="87" t="s">
        <v>567</v>
      </c>
      <c r="C144" s="117">
        <f>SUM(C145:C147)</f>
        <v>0</v>
      </c>
      <c r="D144" s="87"/>
      <c r="E144" s="87" t="str">
        <f>IF(OR(C144&lt;&gt;0,C145&lt;&gt;0,C146&lt;&gt;0,C147&lt;&gt;0,C148&lt;&gt;0,C149&lt;&gt;0,C150&lt;&gt;0,C151&lt;&gt;0),"","SIN INFORMACIÓN QUE REVELAR")</f>
        <v>SIN INFORMACIÓN QUE REVELAR</v>
      </c>
      <c r="F144" s="87"/>
      <c r="G144" s="87"/>
      <c r="H144" s="87"/>
    </row>
    <row r="145" spans="1:8" ht="20.25" x14ac:dyDescent="0.3">
      <c r="A145" s="116">
        <v>2151</v>
      </c>
      <c r="B145" s="87" t="s">
        <v>568</v>
      </c>
      <c r="C145" s="117">
        <v>0</v>
      </c>
      <c r="D145" s="87"/>
      <c r="E145" s="87"/>
      <c r="F145" s="87"/>
      <c r="G145" s="87"/>
      <c r="H145" s="87"/>
    </row>
    <row r="146" spans="1:8" ht="20.25" x14ac:dyDescent="0.3">
      <c r="A146" s="116">
        <v>2152</v>
      </c>
      <c r="B146" s="87" t="s">
        <v>569</v>
      </c>
      <c r="C146" s="117">
        <v>0</v>
      </c>
      <c r="D146" s="87"/>
      <c r="E146" s="87"/>
      <c r="F146" s="87"/>
      <c r="G146" s="87"/>
      <c r="H146" s="87"/>
    </row>
    <row r="147" spans="1:8" ht="20.25" x14ac:dyDescent="0.3">
      <c r="A147" s="116">
        <v>2159</v>
      </c>
      <c r="B147" s="87" t="s">
        <v>217</v>
      </c>
      <c r="C147" s="117">
        <v>0</v>
      </c>
      <c r="D147" s="87"/>
      <c r="E147" s="87"/>
      <c r="F147" s="87"/>
      <c r="G147" s="87"/>
      <c r="H147" s="87"/>
    </row>
    <row r="148" spans="1:8" ht="20.25" x14ac:dyDescent="0.3">
      <c r="A148" s="116">
        <v>2240</v>
      </c>
      <c r="B148" s="87" t="s">
        <v>219</v>
      </c>
      <c r="C148" s="117">
        <f>SUM(C149:C151)</f>
        <v>0</v>
      </c>
      <c r="D148" s="87"/>
      <c r="E148" s="87"/>
      <c r="F148" s="87"/>
      <c r="G148" s="87"/>
      <c r="H148" s="87"/>
    </row>
    <row r="149" spans="1:8" ht="20.25" x14ac:dyDescent="0.3">
      <c r="A149" s="116">
        <v>2241</v>
      </c>
      <c r="B149" s="87" t="s">
        <v>220</v>
      </c>
      <c r="C149" s="117">
        <v>0</v>
      </c>
      <c r="D149" s="87"/>
      <c r="E149" s="87"/>
      <c r="F149" s="87"/>
      <c r="G149" s="87"/>
      <c r="H149" s="87"/>
    </row>
    <row r="150" spans="1:8" ht="20.25" x14ac:dyDescent="0.3">
      <c r="A150" s="116">
        <v>2242</v>
      </c>
      <c r="B150" s="87" t="s">
        <v>221</v>
      </c>
      <c r="C150" s="117">
        <v>0</v>
      </c>
      <c r="D150" s="87"/>
      <c r="E150" s="87"/>
      <c r="F150" s="87"/>
      <c r="G150" s="87"/>
      <c r="H150" s="87"/>
    </row>
    <row r="151" spans="1:8" ht="20.25" x14ac:dyDescent="0.3">
      <c r="A151" s="116">
        <v>2249</v>
      </c>
      <c r="B151" s="87" t="s">
        <v>222</v>
      </c>
      <c r="C151" s="117">
        <v>0</v>
      </c>
      <c r="D151" s="87"/>
      <c r="E151" s="87"/>
      <c r="F151" s="87"/>
      <c r="G151" s="87"/>
      <c r="H151" s="87"/>
    </row>
    <row r="152" spans="1:8" ht="20.25" x14ac:dyDescent="0.3">
      <c r="A152" s="87"/>
      <c r="B152" s="87"/>
      <c r="C152" s="87"/>
      <c r="D152" s="87"/>
      <c r="E152" s="87"/>
      <c r="F152" s="87"/>
      <c r="G152" s="87"/>
      <c r="H152" s="87"/>
    </row>
    <row r="153" spans="1:8" ht="20.25" x14ac:dyDescent="0.3">
      <c r="A153" s="120" t="s">
        <v>570</v>
      </c>
      <c r="B153" s="120"/>
      <c r="C153" s="120"/>
      <c r="D153" s="120"/>
      <c r="E153" s="120"/>
      <c r="F153" s="87"/>
      <c r="G153" s="87"/>
      <c r="H153" s="87"/>
    </row>
    <row r="154" spans="1:8" ht="20.25" x14ac:dyDescent="0.3">
      <c r="A154" s="121" t="s">
        <v>86</v>
      </c>
      <c r="B154" s="121" t="s">
        <v>83</v>
      </c>
      <c r="C154" s="121" t="s">
        <v>84</v>
      </c>
      <c r="D154" s="122" t="s">
        <v>87</v>
      </c>
      <c r="E154" s="122" t="s">
        <v>127</v>
      </c>
      <c r="F154" s="87"/>
      <c r="G154" s="87"/>
      <c r="H154" s="87"/>
    </row>
    <row r="155" spans="1:8" ht="20.25" x14ac:dyDescent="0.3">
      <c r="A155" s="123">
        <v>2170</v>
      </c>
      <c r="B155" s="124" t="s">
        <v>571</v>
      </c>
      <c r="C155" s="125">
        <f>SUM(C156:C158)</f>
        <v>0</v>
      </c>
      <c r="D155" s="124"/>
      <c r="E155" s="124" t="str">
        <f>IF(OR(C155&lt;&gt;0,C156&lt;&gt;0,C157&lt;&gt;0,C158&lt;&gt;0,C159&lt;&gt;0,C160&lt;&gt;0,C161&lt;&gt;0,C162&lt;&gt;0,C163&lt;&gt;0),"","SIN INFORMACIÓN QUE REVELAR")</f>
        <v>SIN INFORMACIÓN QUE REVELAR</v>
      </c>
      <c r="F155" s="87"/>
      <c r="G155" s="87"/>
      <c r="H155" s="87"/>
    </row>
    <row r="156" spans="1:8" ht="20.25" x14ac:dyDescent="0.3">
      <c r="A156" s="123">
        <v>2171</v>
      </c>
      <c r="B156" s="124" t="s">
        <v>572</v>
      </c>
      <c r="C156" s="125">
        <v>0</v>
      </c>
      <c r="D156" s="124"/>
      <c r="E156" s="124"/>
      <c r="F156" s="87"/>
      <c r="G156" s="87"/>
      <c r="H156" s="87"/>
    </row>
    <row r="157" spans="1:8" ht="20.25" x14ac:dyDescent="0.3">
      <c r="A157" s="123">
        <v>2172</v>
      </c>
      <c r="B157" s="124" t="s">
        <v>573</v>
      </c>
      <c r="C157" s="125">
        <v>0</v>
      </c>
      <c r="D157" s="124"/>
      <c r="E157" s="124"/>
      <c r="F157" s="87"/>
      <c r="G157" s="87"/>
      <c r="H157" s="87"/>
    </row>
    <row r="158" spans="1:8" ht="20.25" x14ac:dyDescent="0.3">
      <c r="A158" s="123">
        <v>2179</v>
      </c>
      <c r="B158" s="124" t="s">
        <v>574</v>
      </c>
      <c r="C158" s="125">
        <v>0</v>
      </c>
      <c r="D158" s="124"/>
      <c r="E158" s="124"/>
      <c r="F158" s="87"/>
      <c r="G158" s="87"/>
      <c r="H158" s="87"/>
    </row>
    <row r="159" spans="1:8" ht="20.25" x14ac:dyDescent="0.3">
      <c r="A159" s="123">
        <v>2260</v>
      </c>
      <c r="B159" s="124" t="s">
        <v>575</v>
      </c>
      <c r="C159" s="125">
        <f>SUM(C160:C163)</f>
        <v>0</v>
      </c>
      <c r="D159" s="124"/>
      <c r="E159" s="124"/>
      <c r="F159" s="87"/>
      <c r="G159" s="87"/>
      <c r="H159" s="87"/>
    </row>
    <row r="160" spans="1:8" ht="20.25" x14ac:dyDescent="0.3">
      <c r="A160" s="123">
        <v>2261</v>
      </c>
      <c r="B160" s="124" t="s">
        <v>576</v>
      </c>
      <c r="C160" s="125">
        <v>0</v>
      </c>
      <c r="D160" s="124"/>
      <c r="E160" s="87"/>
      <c r="F160" s="87"/>
      <c r="G160" s="87"/>
      <c r="H160" s="87"/>
    </row>
    <row r="161" spans="1:8" ht="20.25" x14ac:dyDescent="0.3">
      <c r="A161" s="123">
        <v>2262</v>
      </c>
      <c r="B161" s="124" t="s">
        <v>577</v>
      </c>
      <c r="C161" s="125">
        <v>0</v>
      </c>
      <c r="D161" s="124"/>
      <c r="E161" s="124"/>
      <c r="F161" s="87"/>
      <c r="G161" s="87"/>
      <c r="H161" s="87"/>
    </row>
    <row r="162" spans="1:8" ht="20.25" x14ac:dyDescent="0.3">
      <c r="A162" s="123">
        <v>2263</v>
      </c>
      <c r="B162" s="124" t="s">
        <v>578</v>
      </c>
      <c r="C162" s="125">
        <v>0</v>
      </c>
      <c r="D162" s="124"/>
      <c r="E162" s="124"/>
      <c r="F162" s="87"/>
      <c r="G162" s="87"/>
      <c r="H162" s="87"/>
    </row>
    <row r="163" spans="1:8" ht="20.25" x14ac:dyDescent="0.3">
      <c r="A163" s="123">
        <v>2269</v>
      </c>
      <c r="B163" s="124" t="s">
        <v>579</v>
      </c>
      <c r="C163" s="125">
        <v>0</v>
      </c>
      <c r="D163" s="124"/>
      <c r="E163" s="124"/>
      <c r="F163" s="87"/>
      <c r="G163" s="87"/>
      <c r="H163" s="87"/>
    </row>
    <row r="164" spans="1:8" ht="20.25" x14ac:dyDescent="0.3">
      <c r="A164" s="124"/>
      <c r="B164" s="124"/>
      <c r="C164" s="124"/>
      <c r="D164" s="124"/>
      <c r="E164" s="124"/>
      <c r="F164" s="87"/>
      <c r="G164" s="87"/>
      <c r="H164" s="87"/>
    </row>
    <row r="165" spans="1:8" ht="20.25" x14ac:dyDescent="0.3">
      <c r="A165" s="120" t="s">
        <v>580</v>
      </c>
      <c r="B165" s="120"/>
      <c r="C165" s="120"/>
      <c r="D165" s="120"/>
      <c r="E165" s="120"/>
      <c r="F165" s="87"/>
      <c r="G165" s="87"/>
      <c r="H165" s="87"/>
    </row>
    <row r="166" spans="1:8" ht="20.25" x14ac:dyDescent="0.3">
      <c r="A166" s="121" t="s">
        <v>86</v>
      </c>
      <c r="B166" s="121" t="s">
        <v>83</v>
      </c>
      <c r="C166" s="121" t="s">
        <v>84</v>
      </c>
      <c r="D166" s="122" t="s">
        <v>87</v>
      </c>
      <c r="E166" s="122" t="s">
        <v>127</v>
      </c>
      <c r="F166" s="87"/>
      <c r="G166" s="87"/>
      <c r="H166" s="87"/>
    </row>
    <row r="167" spans="1:8" ht="20.25" x14ac:dyDescent="0.3">
      <c r="A167" s="123">
        <v>2190</v>
      </c>
      <c r="B167" s="124" t="s">
        <v>581</v>
      </c>
      <c r="C167" s="125">
        <f>SUM(C168:C170)</f>
        <v>-3</v>
      </c>
      <c r="D167" s="124"/>
      <c r="E167" s="124" t="str">
        <f>IF(OR(C167&lt;&gt;0,C168&lt;&gt;0,C169&lt;&gt;0,C170&lt;&gt;0),"","SIN INFORMACIÓN QUE REVELAR")</f>
        <v/>
      </c>
      <c r="F167" s="87"/>
      <c r="G167" s="87"/>
      <c r="H167" s="87"/>
    </row>
    <row r="168" spans="1:8" ht="20.25" x14ac:dyDescent="0.3">
      <c r="A168" s="123">
        <v>2191</v>
      </c>
      <c r="B168" s="124" t="s">
        <v>582</v>
      </c>
      <c r="C168" s="125">
        <v>0</v>
      </c>
      <c r="D168" s="124"/>
      <c r="E168" s="124"/>
      <c r="F168" s="87"/>
      <c r="G168" s="87"/>
      <c r="H168" s="87"/>
    </row>
    <row r="169" spans="1:8" ht="20.25" x14ac:dyDescent="0.3">
      <c r="A169" s="123">
        <v>2192</v>
      </c>
      <c r="B169" s="124" t="s">
        <v>583</v>
      </c>
      <c r="C169" s="125">
        <v>0</v>
      </c>
      <c r="D169" s="124"/>
      <c r="E169" s="87"/>
      <c r="F169" s="87"/>
      <c r="G169" s="87"/>
      <c r="H169" s="87"/>
    </row>
    <row r="170" spans="1:8" ht="20.25" x14ac:dyDescent="0.3">
      <c r="A170" s="123">
        <v>2199</v>
      </c>
      <c r="B170" s="124" t="s">
        <v>218</v>
      </c>
      <c r="C170" s="125">
        <v>-3</v>
      </c>
      <c r="D170" s="124"/>
      <c r="E170" s="124"/>
      <c r="F170" s="87"/>
      <c r="G170" s="87"/>
      <c r="H170" s="87"/>
    </row>
    <row r="171" spans="1:8" ht="20.25" x14ac:dyDescent="0.3">
      <c r="A171" s="124"/>
      <c r="B171" s="124"/>
      <c r="C171" s="125"/>
      <c r="D171" s="124"/>
      <c r="E171" s="124"/>
      <c r="F171" s="87"/>
      <c r="G171" s="87"/>
      <c r="H171" s="87"/>
    </row>
    <row r="172" spans="1:8" ht="20.25" x14ac:dyDescent="0.3">
      <c r="A172" s="124"/>
      <c r="B172" s="124"/>
      <c r="C172" s="124"/>
      <c r="D172" s="124"/>
      <c r="E172" s="124"/>
      <c r="F172" s="87"/>
      <c r="G172" s="87"/>
      <c r="H172" s="87"/>
    </row>
    <row r="173" spans="1:8" ht="20.25" x14ac:dyDescent="0.3">
      <c r="A173" s="124"/>
      <c r="B173" s="124" t="s">
        <v>518</v>
      </c>
      <c r="C173" s="124"/>
      <c r="D173" s="124"/>
      <c r="E173" s="124"/>
      <c r="F173" s="87"/>
      <c r="G173" s="87"/>
      <c r="H173" s="87"/>
    </row>
    <row r="174" spans="1:8" ht="20.25" x14ac:dyDescent="0.3">
      <c r="A174" s="87"/>
      <c r="B174" s="87"/>
      <c r="C174" s="87"/>
      <c r="D174" s="87"/>
      <c r="E174" s="87"/>
      <c r="F174" s="87"/>
      <c r="G174" s="87"/>
      <c r="H174" s="8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31496062992125984" right="0.70866141732283472" top="0.74803149606299213" bottom="0.74803149606299213" header="0.31496062992125984" footer="0.31496062992125984"/>
  <pageSetup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sqref="A1:E36"/>
    </sheetView>
  </sheetViews>
  <sheetFormatPr baseColWidth="10" defaultColWidth="9.140625" defaultRowHeight="11.25" x14ac:dyDescent="0.2"/>
  <cols>
    <col min="1" max="1" width="10" style="18" customWidth="1"/>
    <col min="2" max="2" width="48.140625" style="18" customWidth="1"/>
    <col min="3" max="3" width="22.85546875" style="18" customWidth="1"/>
    <col min="4" max="4" width="16.5703125" style="18" customWidth="1"/>
    <col min="5" max="5" width="24.140625" style="18" bestFit="1" customWidth="1"/>
    <col min="6" max="16384" width="9.140625" style="18"/>
  </cols>
  <sheetData>
    <row r="1" spans="1:5" ht="18.95" customHeight="1" x14ac:dyDescent="0.2">
      <c r="A1" s="207" t="s">
        <v>602</v>
      </c>
      <c r="B1" s="207"/>
      <c r="C1" s="207"/>
      <c r="D1" s="126" t="s">
        <v>498</v>
      </c>
      <c r="E1" s="127">
        <v>2025</v>
      </c>
    </row>
    <row r="2" spans="1:5" ht="18.95" customHeight="1" x14ac:dyDescent="0.2">
      <c r="A2" s="207" t="s">
        <v>504</v>
      </c>
      <c r="B2" s="207"/>
      <c r="C2" s="207"/>
      <c r="D2" s="126" t="s">
        <v>499</v>
      </c>
      <c r="E2" s="127" t="s">
        <v>501</v>
      </c>
    </row>
    <row r="3" spans="1:5" ht="18.95" customHeight="1" x14ac:dyDescent="0.2">
      <c r="A3" s="207" t="s">
        <v>603</v>
      </c>
      <c r="B3" s="207"/>
      <c r="C3" s="207"/>
      <c r="D3" s="126" t="s">
        <v>500</v>
      </c>
      <c r="E3" s="127">
        <v>1</v>
      </c>
    </row>
    <row r="4" spans="1:5" ht="18.95" customHeight="1" x14ac:dyDescent="0.2">
      <c r="A4" s="207" t="s">
        <v>516</v>
      </c>
      <c r="B4" s="207"/>
      <c r="C4" s="207"/>
      <c r="D4" s="126"/>
      <c r="E4" s="127"/>
    </row>
    <row r="5" spans="1:5" ht="15.75" x14ac:dyDescent="0.25">
      <c r="A5" s="128" t="s">
        <v>116</v>
      </c>
      <c r="B5" s="129"/>
      <c r="C5" s="129"/>
      <c r="D5" s="129"/>
      <c r="E5" s="129"/>
    </row>
    <row r="6" spans="1:5" ht="15" x14ac:dyDescent="0.2">
      <c r="A6" s="130"/>
      <c r="B6" s="130"/>
      <c r="C6" s="130"/>
      <c r="D6" s="130"/>
      <c r="E6" s="130"/>
    </row>
    <row r="7" spans="1:5" ht="15.75" x14ac:dyDescent="0.25">
      <c r="A7" s="129" t="s">
        <v>107</v>
      </c>
      <c r="B7" s="129"/>
      <c r="C7" s="129"/>
      <c r="D7" s="129"/>
      <c r="E7" s="129"/>
    </row>
    <row r="8" spans="1:5" ht="15.75" x14ac:dyDescent="0.25">
      <c r="A8" s="131" t="s">
        <v>86</v>
      </c>
      <c r="B8" s="131" t="s">
        <v>83</v>
      </c>
      <c r="C8" s="131" t="s">
        <v>84</v>
      </c>
      <c r="D8" s="131" t="s">
        <v>85</v>
      </c>
      <c r="E8" s="131" t="s">
        <v>87</v>
      </c>
    </row>
    <row r="9" spans="1:5" ht="15" x14ac:dyDescent="0.2">
      <c r="A9" s="132">
        <v>3110</v>
      </c>
      <c r="B9" s="130" t="s">
        <v>253</v>
      </c>
      <c r="C9" s="133">
        <v>82188557.620000005</v>
      </c>
      <c r="D9" s="130"/>
      <c r="E9" s="130" t="str">
        <f>IF(OR(C9&lt;&gt;0,C10&lt;&gt;0,C11&lt;&gt;0),"","SIN INFORMACIÓN QUE REVELAR")</f>
        <v/>
      </c>
    </row>
    <row r="10" spans="1:5" ht="15" x14ac:dyDescent="0.2">
      <c r="A10" s="132">
        <v>3120</v>
      </c>
      <c r="B10" s="130" t="s">
        <v>384</v>
      </c>
      <c r="C10" s="133">
        <v>14722910.57</v>
      </c>
      <c r="D10" s="130"/>
      <c r="E10" s="79"/>
    </row>
    <row r="11" spans="1:5" ht="15" x14ac:dyDescent="0.2">
      <c r="A11" s="132">
        <v>3130</v>
      </c>
      <c r="B11" s="130" t="s">
        <v>385</v>
      </c>
      <c r="C11" s="133">
        <v>0</v>
      </c>
      <c r="D11" s="130"/>
      <c r="E11" s="130"/>
    </row>
    <row r="12" spans="1:5" ht="15" x14ac:dyDescent="0.2">
      <c r="A12" s="130"/>
      <c r="B12" s="130"/>
      <c r="C12" s="130"/>
      <c r="D12" s="130"/>
      <c r="E12" s="130"/>
    </row>
    <row r="13" spans="1:5" ht="15.75" x14ac:dyDescent="0.25">
      <c r="A13" s="129" t="s">
        <v>108</v>
      </c>
      <c r="B13" s="129"/>
      <c r="C13" s="129"/>
      <c r="D13" s="129"/>
      <c r="E13" s="129"/>
    </row>
    <row r="14" spans="1:5" ht="15.75" x14ac:dyDescent="0.25">
      <c r="A14" s="131" t="s">
        <v>86</v>
      </c>
      <c r="B14" s="131" t="s">
        <v>83</v>
      </c>
      <c r="C14" s="131" t="s">
        <v>84</v>
      </c>
      <c r="D14" s="131" t="s">
        <v>386</v>
      </c>
      <c r="E14" s="131"/>
    </row>
    <row r="15" spans="1:5" ht="15" x14ac:dyDescent="0.2">
      <c r="A15" s="132">
        <v>3210</v>
      </c>
      <c r="B15" s="130" t="s">
        <v>387</v>
      </c>
      <c r="C15" s="133">
        <v>49649434.43</v>
      </c>
      <c r="D15" s="130"/>
      <c r="E15" s="130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ht="15" x14ac:dyDescent="0.2">
      <c r="A16" s="132">
        <v>3220</v>
      </c>
      <c r="B16" s="130" t="s">
        <v>388</v>
      </c>
      <c r="C16" s="133">
        <v>92002125.840000004</v>
      </c>
      <c r="D16" s="130"/>
      <c r="E16" s="130"/>
    </row>
    <row r="17" spans="1:5" ht="15" x14ac:dyDescent="0.2">
      <c r="A17" s="132">
        <v>3230</v>
      </c>
      <c r="B17" s="130" t="s">
        <v>389</v>
      </c>
      <c r="C17" s="133">
        <f>SUM(C18:C21)</f>
        <v>-1011000</v>
      </c>
      <c r="D17" s="130"/>
      <c r="E17" s="130"/>
    </row>
    <row r="18" spans="1:5" ht="15" x14ac:dyDescent="0.2">
      <c r="A18" s="132">
        <v>3231</v>
      </c>
      <c r="B18" s="130" t="s">
        <v>390</v>
      </c>
      <c r="C18" s="133">
        <v>-1011000</v>
      </c>
      <c r="D18" s="130"/>
      <c r="E18" s="130"/>
    </row>
    <row r="19" spans="1:5" ht="15" x14ac:dyDescent="0.2">
      <c r="A19" s="132">
        <v>3232</v>
      </c>
      <c r="B19" s="130" t="s">
        <v>391</v>
      </c>
      <c r="C19" s="133">
        <v>0</v>
      </c>
      <c r="D19" s="130"/>
      <c r="E19" s="79"/>
    </row>
    <row r="20" spans="1:5" ht="15" x14ac:dyDescent="0.2">
      <c r="A20" s="132">
        <v>3233</v>
      </c>
      <c r="B20" s="130" t="s">
        <v>392</v>
      </c>
      <c r="C20" s="133">
        <v>0</v>
      </c>
      <c r="D20" s="130"/>
      <c r="E20" s="130"/>
    </row>
    <row r="21" spans="1:5" ht="15" x14ac:dyDescent="0.2">
      <c r="A21" s="132">
        <v>3239</v>
      </c>
      <c r="B21" s="130" t="s">
        <v>393</v>
      </c>
      <c r="C21" s="133">
        <v>0</v>
      </c>
      <c r="D21" s="130"/>
      <c r="E21" s="130"/>
    </row>
    <row r="22" spans="1:5" ht="15" x14ac:dyDescent="0.2">
      <c r="A22" s="132">
        <v>3240</v>
      </c>
      <c r="B22" s="130" t="s">
        <v>394</v>
      </c>
      <c r="C22" s="133">
        <f>SUM(C23:C25)</f>
        <v>0</v>
      </c>
      <c r="D22" s="130"/>
      <c r="E22" s="130"/>
    </row>
    <row r="23" spans="1:5" ht="15" x14ac:dyDescent="0.2">
      <c r="A23" s="132">
        <v>3241</v>
      </c>
      <c r="B23" s="130" t="s">
        <v>395</v>
      </c>
      <c r="C23" s="133">
        <v>0</v>
      </c>
      <c r="D23" s="130"/>
      <c r="E23" s="130"/>
    </row>
    <row r="24" spans="1:5" ht="15" x14ac:dyDescent="0.2">
      <c r="A24" s="132">
        <v>3242</v>
      </c>
      <c r="B24" s="130" t="s">
        <v>396</v>
      </c>
      <c r="C24" s="133">
        <v>0</v>
      </c>
      <c r="D24" s="130"/>
      <c r="E24" s="130"/>
    </row>
    <row r="25" spans="1:5" ht="15" x14ac:dyDescent="0.2">
      <c r="A25" s="132">
        <v>3243</v>
      </c>
      <c r="B25" s="130" t="s">
        <v>397</v>
      </c>
      <c r="C25" s="133">
        <v>0</v>
      </c>
      <c r="D25" s="130"/>
      <c r="E25" s="130"/>
    </row>
    <row r="26" spans="1:5" ht="15" x14ac:dyDescent="0.2">
      <c r="A26" s="132">
        <v>3250</v>
      </c>
      <c r="B26" s="130" t="s">
        <v>398</v>
      </c>
      <c r="C26" s="133">
        <f>SUM(C27:C29)</f>
        <v>0</v>
      </c>
      <c r="D26" s="130"/>
      <c r="E26" s="130"/>
    </row>
    <row r="27" spans="1:5" ht="15" x14ac:dyDescent="0.2">
      <c r="A27" s="132">
        <v>3251</v>
      </c>
      <c r="B27" s="130" t="s">
        <v>399</v>
      </c>
      <c r="C27" s="133">
        <v>0</v>
      </c>
      <c r="D27" s="130"/>
      <c r="E27" s="130"/>
    </row>
    <row r="28" spans="1:5" ht="15" x14ac:dyDescent="0.2">
      <c r="A28" s="132">
        <v>3252</v>
      </c>
      <c r="B28" s="130" t="s">
        <v>400</v>
      </c>
      <c r="C28" s="133">
        <v>0</v>
      </c>
      <c r="D28" s="130"/>
      <c r="E28" s="130"/>
    </row>
    <row r="29" spans="1:5" ht="15" x14ac:dyDescent="0.2">
      <c r="A29" s="132">
        <v>3253</v>
      </c>
      <c r="B29" s="130" t="s">
        <v>601</v>
      </c>
      <c r="C29" s="133">
        <v>0</v>
      </c>
      <c r="D29" s="130"/>
      <c r="E29" s="130"/>
    </row>
    <row r="30" spans="1:5" ht="15" x14ac:dyDescent="0.2">
      <c r="A30" s="130"/>
      <c r="B30" s="130" t="s">
        <v>518</v>
      </c>
      <c r="C30" s="130"/>
      <c r="D30" s="130"/>
      <c r="E30" s="130"/>
    </row>
    <row r="31" spans="1:5" ht="15" x14ac:dyDescent="0.2">
      <c r="A31" s="130"/>
      <c r="B31" s="130"/>
      <c r="C31" s="130"/>
      <c r="D31" s="130"/>
      <c r="E31" s="130"/>
    </row>
    <row r="32" spans="1:5" ht="15" x14ac:dyDescent="0.2">
      <c r="A32" s="130"/>
      <c r="B32" s="130"/>
      <c r="C32" s="130"/>
      <c r="D32" s="130"/>
      <c r="E32" s="130"/>
    </row>
    <row r="33" spans="1:5" ht="15" x14ac:dyDescent="0.2">
      <c r="A33" s="130"/>
      <c r="B33" s="130"/>
      <c r="C33" s="130"/>
      <c r="D33" s="130"/>
      <c r="E33" s="130"/>
    </row>
    <row r="34" spans="1:5" ht="15" x14ac:dyDescent="0.2">
      <c r="A34" s="130"/>
      <c r="B34" s="130"/>
      <c r="C34" s="130"/>
      <c r="D34" s="130"/>
      <c r="E34" s="130"/>
    </row>
    <row r="35" spans="1:5" ht="15" x14ac:dyDescent="0.2">
      <c r="A35" s="130"/>
      <c r="B35" s="130"/>
      <c r="C35" s="130"/>
      <c r="D35" s="130"/>
      <c r="E35" s="130"/>
    </row>
    <row r="36" spans="1:5" ht="15" x14ac:dyDescent="0.2">
      <c r="A36" s="130"/>
      <c r="B36" s="130"/>
      <c r="C36" s="130"/>
      <c r="D36" s="130"/>
      <c r="E36" s="130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1.5354330708661419" bottom="0.74803149606299213" header="0.31496062992125984" footer="0.31496062992125984"/>
  <pageSetup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opLeftCell="A121" zoomScaleNormal="100" workbookViewId="0">
      <selection activeCell="A147" sqref="A147:E147"/>
    </sheetView>
  </sheetViews>
  <sheetFormatPr baseColWidth="10" defaultColWidth="9.140625" defaultRowHeight="11.25" x14ac:dyDescent="0.2"/>
  <cols>
    <col min="1" max="1" width="10" style="18" customWidth="1"/>
    <col min="2" max="2" width="63.42578125" style="18" bestFit="1" customWidth="1"/>
    <col min="3" max="3" width="15.42578125" style="18" bestFit="1" customWidth="1"/>
    <col min="4" max="4" width="16.42578125" style="18" bestFit="1" customWidth="1"/>
    <col min="5" max="5" width="24.140625" style="18" bestFit="1" customWidth="1"/>
    <col min="6" max="16384" width="9.140625" style="18"/>
  </cols>
  <sheetData>
    <row r="1" spans="1:5" s="21" customFormat="1" ht="18.95" customHeight="1" x14ac:dyDescent="0.25">
      <c r="A1" s="208" t="s">
        <v>602</v>
      </c>
      <c r="B1" s="208"/>
      <c r="C1" s="208"/>
      <c r="D1" s="134" t="s">
        <v>498</v>
      </c>
      <c r="E1" s="135">
        <v>2025</v>
      </c>
    </row>
    <row r="2" spans="1:5" s="21" customFormat="1" ht="18.95" customHeight="1" x14ac:dyDescent="0.25">
      <c r="A2" s="208" t="s">
        <v>505</v>
      </c>
      <c r="B2" s="208"/>
      <c r="C2" s="208"/>
      <c r="D2" s="134" t="s">
        <v>499</v>
      </c>
      <c r="E2" s="135" t="s">
        <v>501</v>
      </c>
    </row>
    <row r="3" spans="1:5" s="21" customFormat="1" ht="18.95" customHeight="1" x14ac:dyDescent="0.25">
      <c r="A3" s="208" t="s">
        <v>603</v>
      </c>
      <c r="B3" s="208"/>
      <c r="C3" s="208"/>
      <c r="D3" s="134" t="s">
        <v>500</v>
      </c>
      <c r="E3" s="135">
        <v>1</v>
      </c>
    </row>
    <row r="4" spans="1:5" s="21" customFormat="1" ht="18.95" customHeight="1" x14ac:dyDescent="0.25">
      <c r="A4" s="208" t="s">
        <v>516</v>
      </c>
      <c r="B4" s="208"/>
      <c r="C4" s="208"/>
      <c r="D4" s="134"/>
      <c r="E4" s="135"/>
    </row>
    <row r="5" spans="1:5" ht="15" x14ac:dyDescent="0.25">
      <c r="A5" s="136" t="s">
        <v>116</v>
      </c>
      <c r="B5" s="137"/>
      <c r="C5" s="137"/>
      <c r="D5" s="137"/>
      <c r="E5" s="137"/>
    </row>
    <row r="6" spans="1:5" ht="14.25" x14ac:dyDescent="0.2">
      <c r="A6" s="138"/>
      <c r="B6" s="138"/>
      <c r="C6" s="138"/>
      <c r="D6" s="138"/>
      <c r="E6" s="138"/>
    </row>
    <row r="7" spans="1:5" ht="15" x14ac:dyDescent="0.25">
      <c r="A7" s="137" t="s">
        <v>590</v>
      </c>
      <c r="B7" s="137"/>
      <c r="C7" s="137"/>
      <c r="D7" s="137"/>
      <c r="E7" s="142"/>
    </row>
    <row r="8" spans="1:5" ht="15" x14ac:dyDescent="0.25">
      <c r="A8" s="139" t="s">
        <v>86</v>
      </c>
      <c r="B8" s="139" t="s">
        <v>83</v>
      </c>
      <c r="C8" s="143">
        <v>2025</v>
      </c>
      <c r="D8" s="143">
        <v>2024</v>
      </c>
      <c r="E8" s="144"/>
    </row>
    <row r="9" spans="1:5" ht="14.25" x14ac:dyDescent="0.2">
      <c r="A9" s="140">
        <v>1111</v>
      </c>
      <c r="B9" s="138" t="s">
        <v>401</v>
      </c>
      <c r="C9" s="141">
        <v>0</v>
      </c>
      <c r="D9" s="141">
        <v>0</v>
      </c>
      <c r="E9" s="138" t="str">
        <f>IF(OR(C9&lt;&gt;0,C10&lt;&gt;0,C11&lt;&gt;0,C12&lt;&gt;0,C13&lt;&gt;0,C14&lt;&gt;0,C15&lt;&gt;0,C16&lt;&gt;0),"","SIN INFORMACIÓN QUE REVELAR")</f>
        <v/>
      </c>
    </row>
    <row r="10" spans="1:5" ht="14.25" x14ac:dyDescent="0.2">
      <c r="A10" s="140">
        <v>1112</v>
      </c>
      <c r="B10" s="138" t="s">
        <v>402</v>
      </c>
      <c r="C10" s="141">
        <v>9476835.8800000008</v>
      </c>
      <c r="D10" s="141">
        <v>6724181.6900000004</v>
      </c>
      <c r="E10" s="138"/>
    </row>
    <row r="11" spans="1:5" ht="14.25" x14ac:dyDescent="0.2">
      <c r="A11" s="140">
        <v>1113</v>
      </c>
      <c r="B11" s="138" t="s">
        <v>403</v>
      </c>
      <c r="C11" s="141">
        <v>0</v>
      </c>
      <c r="D11" s="141">
        <v>0</v>
      </c>
      <c r="E11" s="138"/>
    </row>
    <row r="12" spans="1:5" ht="14.25" x14ac:dyDescent="0.2">
      <c r="A12" s="140">
        <v>1114</v>
      </c>
      <c r="B12" s="138" t="s">
        <v>117</v>
      </c>
      <c r="C12" s="141">
        <v>77110471.180000007</v>
      </c>
      <c r="D12" s="141">
        <v>35593917.390000001</v>
      </c>
      <c r="E12" s="138"/>
    </row>
    <row r="13" spans="1:5" ht="14.25" x14ac:dyDescent="0.2">
      <c r="A13" s="140">
        <v>1115</v>
      </c>
      <c r="B13" s="138" t="s">
        <v>118</v>
      </c>
      <c r="C13" s="141">
        <v>0</v>
      </c>
      <c r="D13" s="141">
        <v>0</v>
      </c>
      <c r="E13" s="138"/>
    </row>
    <row r="14" spans="1:5" ht="14.25" x14ac:dyDescent="0.2">
      <c r="A14" s="140">
        <v>1116</v>
      </c>
      <c r="B14" s="138" t="s">
        <v>404</v>
      </c>
      <c r="C14" s="141">
        <v>0</v>
      </c>
      <c r="D14" s="141">
        <v>0</v>
      </c>
      <c r="E14" s="138"/>
    </row>
    <row r="15" spans="1:5" ht="14.25" x14ac:dyDescent="0.2">
      <c r="A15" s="140">
        <v>1119</v>
      </c>
      <c r="B15" s="138" t="s">
        <v>405</v>
      </c>
      <c r="C15" s="141">
        <v>0</v>
      </c>
      <c r="D15" s="141">
        <v>0</v>
      </c>
      <c r="E15" s="138"/>
    </row>
    <row r="16" spans="1:5" ht="15" x14ac:dyDescent="0.25">
      <c r="A16" s="145">
        <v>1110</v>
      </c>
      <c r="B16" s="146" t="s">
        <v>519</v>
      </c>
      <c r="C16" s="147">
        <f>SUM(C9:C15)</f>
        <v>86587307.060000002</v>
      </c>
      <c r="D16" s="147">
        <f>SUM(D9:D15)</f>
        <v>42318099.079999998</v>
      </c>
      <c r="E16" s="138"/>
    </row>
    <row r="17" spans="1:5" ht="14.25" x14ac:dyDescent="0.2">
      <c r="A17" s="138"/>
      <c r="B17" s="138"/>
      <c r="C17" s="138"/>
      <c r="D17" s="138"/>
      <c r="E17" s="138"/>
    </row>
    <row r="18" spans="1:5" ht="14.25" x14ac:dyDescent="0.2">
      <c r="A18" s="138"/>
      <c r="B18" s="138"/>
      <c r="C18" s="138"/>
      <c r="D18" s="138"/>
      <c r="E18" s="138"/>
    </row>
    <row r="19" spans="1:5" ht="15" x14ac:dyDescent="0.25">
      <c r="A19" s="137" t="s">
        <v>591</v>
      </c>
      <c r="B19" s="137"/>
      <c r="C19" s="137"/>
      <c r="D19" s="137"/>
      <c r="E19" s="138"/>
    </row>
    <row r="20" spans="1:5" ht="15" x14ac:dyDescent="0.25">
      <c r="A20" s="139" t="s">
        <v>86</v>
      </c>
      <c r="B20" s="139" t="s">
        <v>83</v>
      </c>
      <c r="C20" s="143">
        <v>2025</v>
      </c>
      <c r="D20" s="143">
        <v>2024</v>
      </c>
      <c r="E20" s="138"/>
    </row>
    <row r="21" spans="1:5" ht="15" x14ac:dyDescent="0.25">
      <c r="A21" s="145">
        <v>1230</v>
      </c>
      <c r="B21" s="146" t="s">
        <v>149</v>
      </c>
      <c r="C21" s="147">
        <f>SUM(C22:C28)</f>
        <v>6562331.0499999998</v>
      </c>
      <c r="D21" s="147">
        <f>SUM(D22:D28)</f>
        <v>173709562.06</v>
      </c>
      <c r="E21" s="138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ht="14.25" x14ac:dyDescent="0.2">
      <c r="A22" s="140">
        <v>1231</v>
      </c>
      <c r="B22" s="138" t="s">
        <v>150</v>
      </c>
      <c r="C22" s="141">
        <v>0</v>
      </c>
      <c r="D22" s="141">
        <v>0</v>
      </c>
      <c r="E22" s="138"/>
    </row>
    <row r="23" spans="1:5" ht="14.25" x14ac:dyDescent="0.2">
      <c r="A23" s="140">
        <v>1232</v>
      </c>
      <c r="B23" s="138" t="s">
        <v>151</v>
      </c>
      <c r="C23" s="141">
        <v>0</v>
      </c>
      <c r="D23" s="141">
        <v>0</v>
      </c>
      <c r="E23" s="138"/>
    </row>
    <row r="24" spans="1:5" ht="14.25" x14ac:dyDescent="0.2">
      <c r="A24" s="140">
        <v>1233</v>
      </c>
      <c r="B24" s="138" t="s">
        <v>152</v>
      </c>
      <c r="C24" s="141">
        <v>0</v>
      </c>
      <c r="D24" s="141">
        <v>0</v>
      </c>
      <c r="E24" s="138"/>
    </row>
    <row r="25" spans="1:5" ht="14.25" x14ac:dyDescent="0.2">
      <c r="A25" s="140">
        <v>1234</v>
      </c>
      <c r="B25" s="138" t="s">
        <v>153</v>
      </c>
      <c r="C25" s="141">
        <v>0</v>
      </c>
      <c r="D25" s="141">
        <v>0</v>
      </c>
      <c r="E25" s="138"/>
    </row>
    <row r="26" spans="1:5" ht="14.25" x14ac:dyDescent="0.2">
      <c r="A26" s="140">
        <v>1235</v>
      </c>
      <c r="B26" s="138" t="s">
        <v>154</v>
      </c>
      <c r="C26" s="141">
        <v>6562331.0499999998</v>
      </c>
      <c r="D26" s="141">
        <v>173709562.06</v>
      </c>
      <c r="E26" s="138"/>
    </row>
    <row r="27" spans="1:5" ht="14.25" x14ac:dyDescent="0.2">
      <c r="A27" s="140">
        <v>1236</v>
      </c>
      <c r="B27" s="138" t="s">
        <v>155</v>
      </c>
      <c r="C27" s="141">
        <v>0</v>
      </c>
      <c r="D27" s="141">
        <v>0</v>
      </c>
      <c r="E27" s="138"/>
    </row>
    <row r="28" spans="1:5" ht="14.25" x14ac:dyDescent="0.2">
      <c r="A28" s="140">
        <v>1239</v>
      </c>
      <c r="B28" s="138" t="s">
        <v>156</v>
      </c>
      <c r="C28" s="141">
        <v>0</v>
      </c>
      <c r="D28" s="141">
        <v>0</v>
      </c>
      <c r="E28" s="138"/>
    </row>
    <row r="29" spans="1:5" ht="15" x14ac:dyDescent="0.25">
      <c r="A29" s="145">
        <v>1240</v>
      </c>
      <c r="B29" s="146" t="s">
        <v>157</v>
      </c>
      <c r="C29" s="147">
        <f>SUM(C30:C37)</f>
        <v>86183.99</v>
      </c>
      <c r="D29" s="147">
        <f>SUM(D30:D37)</f>
        <v>4563817.12</v>
      </c>
      <c r="E29" s="138"/>
    </row>
    <row r="30" spans="1:5" ht="14.25" x14ac:dyDescent="0.2">
      <c r="A30" s="140">
        <v>1241</v>
      </c>
      <c r="B30" s="138" t="s">
        <v>158</v>
      </c>
      <c r="C30" s="141">
        <v>62094</v>
      </c>
      <c r="D30" s="141">
        <v>370297.16</v>
      </c>
      <c r="E30" s="138"/>
    </row>
    <row r="31" spans="1:5" ht="14.25" x14ac:dyDescent="0.2">
      <c r="A31" s="140">
        <v>1242</v>
      </c>
      <c r="B31" s="138" t="s">
        <v>159</v>
      </c>
      <c r="C31" s="141">
        <v>0</v>
      </c>
      <c r="D31" s="141">
        <v>10200</v>
      </c>
      <c r="E31" s="138"/>
    </row>
    <row r="32" spans="1:5" ht="14.25" x14ac:dyDescent="0.2">
      <c r="A32" s="140">
        <v>1243</v>
      </c>
      <c r="B32" s="138" t="s">
        <v>160</v>
      </c>
      <c r="C32" s="141">
        <v>0</v>
      </c>
      <c r="D32" s="141">
        <v>16000</v>
      </c>
      <c r="E32" s="138"/>
    </row>
    <row r="33" spans="1:5" ht="14.25" x14ac:dyDescent="0.2">
      <c r="A33" s="140">
        <v>1244</v>
      </c>
      <c r="B33" s="138" t="s">
        <v>161</v>
      </c>
      <c r="C33" s="141">
        <v>0</v>
      </c>
      <c r="D33" s="141">
        <v>3799000</v>
      </c>
      <c r="E33" s="138"/>
    </row>
    <row r="34" spans="1:5" ht="14.25" x14ac:dyDescent="0.2">
      <c r="A34" s="140">
        <v>1245</v>
      </c>
      <c r="B34" s="138" t="s">
        <v>162</v>
      </c>
      <c r="C34" s="141">
        <v>0</v>
      </c>
      <c r="D34" s="141">
        <v>0</v>
      </c>
      <c r="E34" s="138"/>
    </row>
    <row r="35" spans="1:5" ht="14.25" x14ac:dyDescent="0.2">
      <c r="A35" s="140">
        <v>1246</v>
      </c>
      <c r="B35" s="138" t="s">
        <v>163</v>
      </c>
      <c r="C35" s="141">
        <v>24089.99</v>
      </c>
      <c r="D35" s="141">
        <v>368319.96</v>
      </c>
      <c r="E35" s="138"/>
    </row>
    <row r="36" spans="1:5" ht="14.25" x14ac:dyDescent="0.2">
      <c r="A36" s="140">
        <v>1247</v>
      </c>
      <c r="B36" s="138" t="s">
        <v>164</v>
      </c>
      <c r="C36" s="141">
        <v>0</v>
      </c>
      <c r="D36" s="141">
        <v>0</v>
      </c>
      <c r="E36" s="138"/>
    </row>
    <row r="37" spans="1:5" ht="14.25" x14ac:dyDescent="0.2">
      <c r="A37" s="140">
        <v>1248</v>
      </c>
      <c r="B37" s="138" t="s">
        <v>165</v>
      </c>
      <c r="C37" s="141">
        <v>0</v>
      </c>
      <c r="D37" s="141">
        <v>0</v>
      </c>
      <c r="E37" s="138"/>
    </row>
    <row r="38" spans="1:5" ht="15" x14ac:dyDescent="0.25">
      <c r="A38" s="148">
        <v>1250</v>
      </c>
      <c r="B38" s="149" t="s">
        <v>167</v>
      </c>
      <c r="C38" s="150">
        <f>SUM(C39:C43)</f>
        <v>0</v>
      </c>
      <c r="D38" s="150">
        <f>SUM(D39:D43)</f>
        <v>0</v>
      </c>
      <c r="E38" s="138"/>
    </row>
    <row r="39" spans="1:5" ht="14.25" x14ac:dyDescent="0.2">
      <c r="A39" s="112">
        <v>1251</v>
      </c>
      <c r="B39" s="113" t="s">
        <v>168</v>
      </c>
      <c r="C39" s="114">
        <v>0</v>
      </c>
      <c r="D39" s="114">
        <v>0</v>
      </c>
      <c r="E39" s="138"/>
    </row>
    <row r="40" spans="1:5" ht="14.25" x14ac:dyDescent="0.2">
      <c r="A40" s="112">
        <v>1252</v>
      </c>
      <c r="B40" s="113" t="s">
        <v>169</v>
      </c>
      <c r="C40" s="114">
        <v>0</v>
      </c>
      <c r="D40" s="114">
        <v>0</v>
      </c>
      <c r="E40" s="138"/>
    </row>
    <row r="41" spans="1:5" ht="14.25" x14ac:dyDescent="0.2">
      <c r="A41" s="112">
        <v>1253</v>
      </c>
      <c r="B41" s="113" t="s">
        <v>170</v>
      </c>
      <c r="C41" s="114">
        <v>0</v>
      </c>
      <c r="D41" s="114">
        <v>0</v>
      </c>
      <c r="E41" s="138"/>
    </row>
    <row r="42" spans="1:5" ht="14.25" x14ac:dyDescent="0.2">
      <c r="A42" s="112">
        <v>1254</v>
      </c>
      <c r="B42" s="113" t="s">
        <v>171</v>
      </c>
      <c r="C42" s="114">
        <v>0</v>
      </c>
      <c r="D42" s="114">
        <v>0</v>
      </c>
      <c r="E42" s="138"/>
    </row>
    <row r="43" spans="1:5" ht="14.25" x14ac:dyDescent="0.2">
      <c r="A43" s="112">
        <v>1259</v>
      </c>
      <c r="B43" s="113" t="s">
        <v>172</v>
      </c>
      <c r="C43" s="114">
        <v>0</v>
      </c>
      <c r="D43" s="114">
        <v>0</v>
      </c>
      <c r="E43" s="138"/>
    </row>
    <row r="44" spans="1:5" ht="15" x14ac:dyDescent="0.25">
      <c r="A44" s="138"/>
      <c r="B44" s="151" t="s">
        <v>520</v>
      </c>
      <c r="C44" s="147">
        <f>C21+C29+C38</f>
        <v>6648515.04</v>
      </c>
      <c r="D44" s="147">
        <f>D21+D29+D38</f>
        <v>178273379.18000001</v>
      </c>
      <c r="E44" s="138"/>
    </row>
    <row r="45" spans="1:5" ht="14.25" x14ac:dyDescent="0.2">
      <c r="A45" s="138"/>
      <c r="B45" s="138"/>
      <c r="C45" s="138"/>
      <c r="D45" s="138"/>
      <c r="E45" s="152"/>
    </row>
    <row r="46" spans="1:5" ht="15" x14ac:dyDescent="0.25">
      <c r="A46" s="137" t="s">
        <v>592</v>
      </c>
      <c r="B46" s="137"/>
      <c r="C46" s="137"/>
      <c r="D46" s="137"/>
      <c r="E46" s="142"/>
    </row>
    <row r="47" spans="1:5" ht="15" x14ac:dyDescent="0.25">
      <c r="A47" s="139" t="s">
        <v>86</v>
      </c>
      <c r="B47" s="139" t="s">
        <v>83</v>
      </c>
      <c r="C47" s="143">
        <v>2025</v>
      </c>
      <c r="D47" s="143">
        <v>2024</v>
      </c>
      <c r="E47" s="144"/>
    </row>
    <row r="48" spans="1:5" ht="15" x14ac:dyDescent="0.25">
      <c r="A48" s="145">
        <v>3210</v>
      </c>
      <c r="B48" s="146" t="s">
        <v>521</v>
      </c>
      <c r="C48" s="147">
        <v>49649434.43</v>
      </c>
      <c r="D48" s="147">
        <v>-84675072.640000001</v>
      </c>
      <c r="E48" s="15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0),"","SIN INFORMACIÓN QUE REVELAR")</f>
        <v/>
      </c>
    </row>
    <row r="49" spans="1:5" ht="15" x14ac:dyDescent="0.25">
      <c r="A49" s="140"/>
      <c r="B49" s="151" t="s">
        <v>510</v>
      </c>
      <c r="C49" s="147">
        <f>C54+C66+C94+C97+C50</f>
        <v>1049439.6599999999</v>
      </c>
      <c r="D49" s="147">
        <f>D54+D66+D94+D97+D50</f>
        <v>5317848.71</v>
      </c>
      <c r="E49" s="138"/>
    </row>
    <row r="50" spans="1:5" ht="15" x14ac:dyDescent="0.25">
      <c r="A50" s="153">
        <v>5100</v>
      </c>
      <c r="B50" s="154" t="s">
        <v>278</v>
      </c>
      <c r="C50" s="155">
        <f>SUM(C53+C51)</f>
        <v>0</v>
      </c>
      <c r="D50" s="155">
        <f>SUM(D53+D51)</f>
        <v>0</v>
      </c>
      <c r="E50" s="138"/>
    </row>
    <row r="51" spans="1:5" ht="15" x14ac:dyDescent="0.25">
      <c r="A51" s="148">
        <v>5120</v>
      </c>
      <c r="B51" s="156" t="s">
        <v>145</v>
      </c>
      <c r="C51" s="150">
        <f>C52</f>
        <v>0</v>
      </c>
      <c r="D51" s="150">
        <f>D52</f>
        <v>0</v>
      </c>
      <c r="E51" s="138"/>
    </row>
    <row r="52" spans="1:5" ht="14.25" x14ac:dyDescent="0.2">
      <c r="A52" s="112">
        <v>5120</v>
      </c>
      <c r="B52" s="157" t="s">
        <v>145</v>
      </c>
      <c r="C52" s="114">
        <v>0</v>
      </c>
      <c r="D52" s="114">
        <v>0</v>
      </c>
      <c r="E52" s="138"/>
    </row>
    <row r="53" spans="1:5" ht="14.25" x14ac:dyDescent="0.2">
      <c r="A53" s="158">
        <v>5130</v>
      </c>
      <c r="B53" s="159" t="s">
        <v>540</v>
      </c>
      <c r="C53" s="160">
        <v>0</v>
      </c>
      <c r="D53" s="160">
        <v>0</v>
      </c>
      <c r="E53" s="138"/>
    </row>
    <row r="54" spans="1:5" ht="15" x14ac:dyDescent="0.25">
      <c r="A54" s="145">
        <v>5400</v>
      </c>
      <c r="B54" s="146" t="s">
        <v>343</v>
      </c>
      <c r="C54" s="147">
        <f>C55+C57+C59+C61+C63</f>
        <v>0</v>
      </c>
      <c r="D54" s="147">
        <f>D55+D57+D59+D61+D63</f>
        <v>0</v>
      </c>
      <c r="E54" s="138"/>
    </row>
    <row r="55" spans="1:5" ht="14.25" x14ac:dyDescent="0.2">
      <c r="A55" s="140">
        <v>5410</v>
      </c>
      <c r="B55" s="138" t="s">
        <v>511</v>
      </c>
      <c r="C55" s="141">
        <f>C56</f>
        <v>0</v>
      </c>
      <c r="D55" s="141">
        <f>D56</f>
        <v>0</v>
      </c>
      <c r="E55" s="138"/>
    </row>
    <row r="56" spans="1:5" ht="14.25" x14ac:dyDescent="0.2">
      <c r="A56" s="140">
        <v>5411</v>
      </c>
      <c r="B56" s="138" t="s">
        <v>345</v>
      </c>
      <c r="C56" s="141">
        <v>0</v>
      </c>
      <c r="D56" s="141">
        <v>0</v>
      </c>
      <c r="E56" s="138"/>
    </row>
    <row r="57" spans="1:5" ht="14.25" x14ac:dyDescent="0.2">
      <c r="A57" s="140">
        <v>5420</v>
      </c>
      <c r="B57" s="138" t="s">
        <v>512</v>
      </c>
      <c r="C57" s="141">
        <f>C58</f>
        <v>0</v>
      </c>
      <c r="D57" s="141">
        <f>D58</f>
        <v>0</v>
      </c>
      <c r="E57" s="138"/>
    </row>
    <row r="58" spans="1:5" ht="14.25" x14ac:dyDescent="0.2">
      <c r="A58" s="140">
        <v>5421</v>
      </c>
      <c r="B58" s="138" t="s">
        <v>348</v>
      </c>
      <c r="C58" s="141">
        <v>0</v>
      </c>
      <c r="D58" s="141">
        <v>0</v>
      </c>
      <c r="E58" s="138"/>
    </row>
    <row r="59" spans="1:5" ht="14.25" x14ac:dyDescent="0.2">
      <c r="A59" s="140">
        <v>5430</v>
      </c>
      <c r="B59" s="138" t="s">
        <v>513</v>
      </c>
      <c r="C59" s="141">
        <f>C60</f>
        <v>0</v>
      </c>
      <c r="D59" s="141">
        <f>D60</f>
        <v>0</v>
      </c>
      <c r="E59" s="138"/>
    </row>
    <row r="60" spans="1:5" ht="14.25" x14ac:dyDescent="0.2">
      <c r="A60" s="140">
        <v>5431</v>
      </c>
      <c r="B60" s="138" t="s">
        <v>351</v>
      </c>
      <c r="C60" s="141">
        <v>0</v>
      </c>
      <c r="D60" s="141">
        <v>0</v>
      </c>
      <c r="E60" s="138"/>
    </row>
    <row r="61" spans="1:5" ht="14.25" x14ac:dyDescent="0.2">
      <c r="A61" s="140">
        <v>5440</v>
      </c>
      <c r="B61" s="138" t="s">
        <v>514</v>
      </c>
      <c r="C61" s="141">
        <f>C62</f>
        <v>0</v>
      </c>
      <c r="D61" s="141">
        <f>D62</f>
        <v>0</v>
      </c>
      <c r="E61" s="138"/>
    </row>
    <row r="62" spans="1:5" ht="14.25" x14ac:dyDescent="0.2">
      <c r="A62" s="140">
        <v>5441</v>
      </c>
      <c r="B62" s="138" t="s">
        <v>514</v>
      </c>
      <c r="C62" s="141">
        <v>0</v>
      </c>
      <c r="D62" s="141">
        <v>0</v>
      </c>
      <c r="E62" s="138"/>
    </row>
    <row r="63" spans="1:5" ht="14.25" x14ac:dyDescent="0.2">
      <c r="A63" s="140">
        <v>5450</v>
      </c>
      <c r="B63" s="138" t="s">
        <v>515</v>
      </c>
      <c r="C63" s="141">
        <f>SUM(C64:C65)</f>
        <v>0</v>
      </c>
      <c r="D63" s="141">
        <f>SUM(D64:D65)</f>
        <v>0</v>
      </c>
      <c r="E63" s="138"/>
    </row>
    <row r="64" spans="1:5" ht="14.25" x14ac:dyDescent="0.2">
      <c r="A64" s="140">
        <v>5451</v>
      </c>
      <c r="B64" s="138" t="s">
        <v>355</v>
      </c>
      <c r="C64" s="141">
        <v>0</v>
      </c>
      <c r="D64" s="141">
        <v>0</v>
      </c>
      <c r="E64" s="138"/>
    </row>
    <row r="65" spans="1:5" ht="14.25" x14ac:dyDescent="0.2">
      <c r="A65" s="140">
        <v>5452</v>
      </c>
      <c r="B65" s="138" t="s">
        <v>356</v>
      </c>
      <c r="C65" s="141">
        <v>0</v>
      </c>
      <c r="D65" s="141">
        <v>0</v>
      </c>
      <c r="E65" s="138"/>
    </row>
    <row r="66" spans="1:5" ht="15" x14ac:dyDescent="0.25">
      <c r="A66" s="145">
        <v>5500</v>
      </c>
      <c r="B66" s="146" t="s">
        <v>357</v>
      </c>
      <c r="C66" s="147">
        <f>C67+C76+C79+C85</f>
        <v>0</v>
      </c>
      <c r="D66" s="147">
        <f>D67+D76+D79+D85</f>
        <v>5317848.71</v>
      </c>
      <c r="E66" s="138"/>
    </row>
    <row r="67" spans="1:5" ht="14.25" x14ac:dyDescent="0.2">
      <c r="A67" s="140">
        <v>5510</v>
      </c>
      <c r="B67" s="138" t="s">
        <v>358</v>
      </c>
      <c r="C67" s="141">
        <f>SUM(C68:C75)</f>
        <v>0</v>
      </c>
      <c r="D67" s="141">
        <f>SUM(D68:D75)</f>
        <v>5317848.71</v>
      </c>
      <c r="E67" s="138"/>
    </row>
    <row r="68" spans="1:5" ht="14.25" x14ac:dyDescent="0.2">
      <c r="A68" s="140">
        <v>5511</v>
      </c>
      <c r="B68" s="138" t="s">
        <v>359</v>
      </c>
      <c r="C68" s="141">
        <v>0</v>
      </c>
      <c r="D68" s="141">
        <v>0</v>
      </c>
      <c r="E68" s="138"/>
    </row>
    <row r="69" spans="1:5" ht="14.25" x14ac:dyDescent="0.2">
      <c r="A69" s="140">
        <v>5512</v>
      </c>
      <c r="B69" s="138" t="s">
        <v>360</v>
      </c>
      <c r="C69" s="141">
        <v>0</v>
      </c>
      <c r="D69" s="141">
        <v>0</v>
      </c>
      <c r="E69" s="138"/>
    </row>
    <row r="70" spans="1:5" ht="14.25" x14ac:dyDescent="0.2">
      <c r="A70" s="140">
        <v>5513</v>
      </c>
      <c r="B70" s="138" t="s">
        <v>361</v>
      </c>
      <c r="C70" s="141">
        <v>0</v>
      </c>
      <c r="D70" s="141">
        <v>2359265.87</v>
      </c>
      <c r="E70" s="138"/>
    </row>
    <row r="71" spans="1:5" ht="14.25" x14ac:dyDescent="0.2">
      <c r="A71" s="140">
        <v>5514</v>
      </c>
      <c r="B71" s="138" t="s">
        <v>362</v>
      </c>
      <c r="C71" s="141">
        <v>0</v>
      </c>
      <c r="D71" s="141">
        <v>0</v>
      </c>
      <c r="E71" s="138"/>
    </row>
    <row r="72" spans="1:5" ht="14.25" x14ac:dyDescent="0.2">
      <c r="A72" s="140">
        <v>5515</v>
      </c>
      <c r="B72" s="138" t="s">
        <v>363</v>
      </c>
      <c r="C72" s="141">
        <v>0</v>
      </c>
      <c r="D72" s="141">
        <v>2855962.21</v>
      </c>
      <c r="E72" s="138"/>
    </row>
    <row r="73" spans="1:5" ht="14.25" x14ac:dyDescent="0.2">
      <c r="A73" s="140">
        <v>5516</v>
      </c>
      <c r="B73" s="138" t="s">
        <v>364</v>
      </c>
      <c r="C73" s="141">
        <v>0</v>
      </c>
      <c r="D73" s="141">
        <v>0</v>
      </c>
      <c r="E73" s="138"/>
    </row>
    <row r="74" spans="1:5" ht="14.25" x14ac:dyDescent="0.2">
      <c r="A74" s="140">
        <v>5517</v>
      </c>
      <c r="B74" s="138" t="s">
        <v>365</v>
      </c>
      <c r="C74" s="141">
        <v>0</v>
      </c>
      <c r="D74" s="141">
        <v>52038.07</v>
      </c>
      <c r="E74" s="138"/>
    </row>
    <row r="75" spans="1:5" ht="14.25" x14ac:dyDescent="0.2">
      <c r="A75" s="140">
        <v>5518</v>
      </c>
      <c r="B75" s="138" t="s">
        <v>41</v>
      </c>
      <c r="C75" s="141">
        <v>0</v>
      </c>
      <c r="D75" s="141">
        <v>50582.559999999998</v>
      </c>
      <c r="E75" s="138"/>
    </row>
    <row r="76" spans="1:5" ht="14.25" x14ac:dyDescent="0.2">
      <c r="A76" s="140">
        <v>5520</v>
      </c>
      <c r="B76" s="138" t="s">
        <v>40</v>
      </c>
      <c r="C76" s="141">
        <f>SUM(C77:C78)</f>
        <v>0</v>
      </c>
      <c r="D76" s="141">
        <f>SUM(D77:D78)</f>
        <v>0</v>
      </c>
      <c r="E76" s="138"/>
    </row>
    <row r="77" spans="1:5" ht="14.25" x14ac:dyDescent="0.2">
      <c r="A77" s="140">
        <v>5521</v>
      </c>
      <c r="B77" s="138" t="s">
        <v>366</v>
      </c>
      <c r="C77" s="141">
        <v>0</v>
      </c>
      <c r="D77" s="141">
        <v>0</v>
      </c>
      <c r="E77" s="138"/>
    </row>
    <row r="78" spans="1:5" ht="14.25" x14ac:dyDescent="0.2">
      <c r="A78" s="140">
        <v>5522</v>
      </c>
      <c r="B78" s="138" t="s">
        <v>367</v>
      </c>
      <c r="C78" s="141">
        <v>0</v>
      </c>
      <c r="D78" s="141">
        <v>0</v>
      </c>
      <c r="E78" s="138"/>
    </row>
    <row r="79" spans="1:5" ht="14.25" x14ac:dyDescent="0.2">
      <c r="A79" s="140">
        <v>5530</v>
      </c>
      <c r="B79" s="138" t="s">
        <v>368</v>
      </c>
      <c r="C79" s="141">
        <f>SUM(C80:C84)</f>
        <v>0</v>
      </c>
      <c r="D79" s="141">
        <f>SUM(D80:D84)</f>
        <v>0</v>
      </c>
      <c r="E79" s="138"/>
    </row>
    <row r="80" spans="1:5" ht="14.25" x14ac:dyDescent="0.2">
      <c r="A80" s="140">
        <v>5531</v>
      </c>
      <c r="B80" s="138" t="s">
        <v>369</v>
      </c>
      <c r="C80" s="141">
        <v>0</v>
      </c>
      <c r="D80" s="141">
        <v>0</v>
      </c>
      <c r="E80" s="138"/>
    </row>
    <row r="81" spans="1:5" ht="14.25" x14ac:dyDescent="0.2">
      <c r="A81" s="140">
        <v>5532</v>
      </c>
      <c r="B81" s="138" t="s">
        <v>370</v>
      </c>
      <c r="C81" s="141">
        <v>0</v>
      </c>
      <c r="D81" s="141">
        <v>0</v>
      </c>
      <c r="E81" s="138"/>
    </row>
    <row r="82" spans="1:5" ht="14.25" x14ac:dyDescent="0.2">
      <c r="A82" s="140">
        <v>5533</v>
      </c>
      <c r="B82" s="138" t="s">
        <v>371</v>
      </c>
      <c r="C82" s="141">
        <v>0</v>
      </c>
      <c r="D82" s="141">
        <v>0</v>
      </c>
      <c r="E82" s="138"/>
    </row>
    <row r="83" spans="1:5" ht="14.25" x14ac:dyDescent="0.2">
      <c r="A83" s="140">
        <v>5534</v>
      </c>
      <c r="B83" s="138" t="s">
        <v>372</v>
      </c>
      <c r="C83" s="141">
        <v>0</v>
      </c>
      <c r="D83" s="141">
        <v>0</v>
      </c>
      <c r="E83" s="138"/>
    </row>
    <row r="84" spans="1:5" ht="14.25" x14ac:dyDescent="0.2">
      <c r="A84" s="140">
        <v>5535</v>
      </c>
      <c r="B84" s="138" t="s">
        <v>373</v>
      </c>
      <c r="C84" s="141">
        <v>0</v>
      </c>
      <c r="D84" s="141">
        <v>0</v>
      </c>
      <c r="E84" s="138"/>
    </row>
    <row r="85" spans="1:5" ht="14.25" x14ac:dyDescent="0.2">
      <c r="A85" s="140">
        <v>5590</v>
      </c>
      <c r="B85" s="138" t="s">
        <v>374</v>
      </c>
      <c r="C85" s="141">
        <f>SUM(C86:C93)</f>
        <v>0</v>
      </c>
      <c r="D85" s="141">
        <f>SUM(D86:D93)</f>
        <v>0</v>
      </c>
      <c r="E85" s="138"/>
    </row>
    <row r="86" spans="1:5" ht="14.25" x14ac:dyDescent="0.2">
      <c r="A86" s="140">
        <v>5591</v>
      </c>
      <c r="B86" s="138" t="s">
        <v>375</v>
      </c>
      <c r="C86" s="141">
        <v>0</v>
      </c>
      <c r="D86" s="141">
        <v>0</v>
      </c>
      <c r="E86" s="138"/>
    </row>
    <row r="87" spans="1:5" ht="14.25" x14ac:dyDescent="0.2">
      <c r="A87" s="140">
        <v>5592</v>
      </c>
      <c r="B87" s="138" t="s">
        <v>376</v>
      </c>
      <c r="C87" s="141">
        <v>0</v>
      </c>
      <c r="D87" s="141">
        <v>0</v>
      </c>
      <c r="E87" s="138"/>
    </row>
    <row r="88" spans="1:5" ht="14.25" x14ac:dyDescent="0.2">
      <c r="A88" s="140">
        <v>5593</v>
      </c>
      <c r="B88" s="138" t="s">
        <v>377</v>
      </c>
      <c r="C88" s="141">
        <v>0</v>
      </c>
      <c r="D88" s="141">
        <v>0</v>
      </c>
      <c r="E88" s="138"/>
    </row>
    <row r="89" spans="1:5" ht="14.25" x14ac:dyDescent="0.2">
      <c r="A89" s="140">
        <v>5594</v>
      </c>
      <c r="B89" s="138" t="s">
        <v>378</v>
      </c>
      <c r="C89" s="141">
        <v>0</v>
      </c>
      <c r="D89" s="141">
        <v>0</v>
      </c>
      <c r="E89" s="138"/>
    </row>
    <row r="90" spans="1:5" ht="14.25" x14ac:dyDescent="0.2">
      <c r="A90" s="140">
        <v>5595</v>
      </c>
      <c r="B90" s="138" t="s">
        <v>379</v>
      </c>
      <c r="C90" s="141">
        <v>0</v>
      </c>
      <c r="D90" s="141">
        <v>0</v>
      </c>
      <c r="E90" s="138"/>
    </row>
    <row r="91" spans="1:5" ht="14.25" x14ac:dyDescent="0.2">
      <c r="A91" s="140">
        <v>5596</v>
      </c>
      <c r="B91" s="138" t="s">
        <v>274</v>
      </c>
      <c r="C91" s="141">
        <v>0</v>
      </c>
      <c r="D91" s="141">
        <v>0</v>
      </c>
      <c r="E91" s="138"/>
    </row>
    <row r="92" spans="1:5" ht="14.25" x14ac:dyDescent="0.2">
      <c r="A92" s="140">
        <v>5597</v>
      </c>
      <c r="B92" s="138" t="s">
        <v>380</v>
      </c>
      <c r="C92" s="141">
        <v>0</v>
      </c>
      <c r="D92" s="141">
        <v>0</v>
      </c>
      <c r="E92" s="138"/>
    </row>
    <row r="93" spans="1:5" ht="14.25" x14ac:dyDescent="0.2">
      <c r="A93" s="140">
        <v>5599</v>
      </c>
      <c r="B93" s="138" t="s">
        <v>381</v>
      </c>
      <c r="C93" s="141">
        <v>0</v>
      </c>
      <c r="D93" s="141">
        <v>0</v>
      </c>
      <c r="E93" s="138"/>
    </row>
    <row r="94" spans="1:5" ht="15" x14ac:dyDescent="0.25">
      <c r="A94" s="145">
        <v>5600</v>
      </c>
      <c r="B94" s="146" t="s">
        <v>39</v>
      </c>
      <c r="C94" s="147">
        <f>C95</f>
        <v>1049439.6599999999</v>
      </c>
      <c r="D94" s="147">
        <f>D95</f>
        <v>0</v>
      </c>
      <c r="E94" s="138"/>
    </row>
    <row r="95" spans="1:5" ht="14.25" x14ac:dyDescent="0.2">
      <c r="A95" s="140">
        <v>5610</v>
      </c>
      <c r="B95" s="138" t="s">
        <v>382</v>
      </c>
      <c r="C95" s="141">
        <f>C96</f>
        <v>1049439.6599999999</v>
      </c>
      <c r="D95" s="141">
        <f>D96</f>
        <v>0</v>
      </c>
      <c r="E95" s="138"/>
    </row>
    <row r="96" spans="1:5" ht="14.25" x14ac:dyDescent="0.2">
      <c r="A96" s="140">
        <v>5611</v>
      </c>
      <c r="B96" s="138" t="s">
        <v>383</v>
      </c>
      <c r="C96" s="141">
        <v>1049439.6599999999</v>
      </c>
      <c r="D96" s="141">
        <v>0</v>
      </c>
      <c r="E96" s="138"/>
    </row>
    <row r="97" spans="1:5" ht="15" x14ac:dyDescent="0.25">
      <c r="A97" s="145">
        <v>2110</v>
      </c>
      <c r="B97" s="161" t="s">
        <v>522</v>
      </c>
      <c r="C97" s="147">
        <f>SUM(C98:C102)</f>
        <v>0</v>
      </c>
      <c r="D97" s="147">
        <f>SUM(D98:D102)</f>
        <v>0</v>
      </c>
      <c r="E97" s="138"/>
    </row>
    <row r="98" spans="1:5" ht="14.25" x14ac:dyDescent="0.2">
      <c r="A98" s="140">
        <v>2111</v>
      </c>
      <c r="B98" s="138" t="s">
        <v>523</v>
      </c>
      <c r="C98" s="141">
        <v>0</v>
      </c>
      <c r="D98" s="141">
        <v>0</v>
      </c>
      <c r="E98" s="138"/>
    </row>
    <row r="99" spans="1:5" ht="14.25" x14ac:dyDescent="0.2">
      <c r="A99" s="140">
        <v>2112</v>
      </c>
      <c r="B99" s="138" t="s">
        <v>524</v>
      </c>
      <c r="C99" s="141">
        <v>0</v>
      </c>
      <c r="D99" s="141">
        <v>0</v>
      </c>
      <c r="E99" s="138"/>
    </row>
    <row r="100" spans="1:5" ht="14.25" x14ac:dyDescent="0.2">
      <c r="A100" s="140">
        <v>2112</v>
      </c>
      <c r="B100" s="138" t="s">
        <v>525</v>
      </c>
      <c r="C100" s="141">
        <v>0</v>
      </c>
      <c r="D100" s="141">
        <v>0</v>
      </c>
      <c r="E100" s="138"/>
    </row>
    <row r="101" spans="1:5" ht="14.25" x14ac:dyDescent="0.2">
      <c r="A101" s="140">
        <v>2115</v>
      </c>
      <c r="B101" s="138" t="s">
        <v>526</v>
      </c>
      <c r="C101" s="141">
        <v>0</v>
      </c>
      <c r="D101" s="141">
        <v>0</v>
      </c>
      <c r="E101" s="138"/>
    </row>
    <row r="102" spans="1:5" ht="14.25" x14ac:dyDescent="0.2">
      <c r="A102" s="140">
        <v>2114</v>
      </c>
      <c r="B102" s="138" t="s">
        <v>527</v>
      </c>
      <c r="C102" s="141">
        <v>0</v>
      </c>
      <c r="D102" s="141">
        <v>0</v>
      </c>
      <c r="E102" s="138"/>
    </row>
    <row r="103" spans="1:5" ht="15" x14ac:dyDescent="0.25">
      <c r="A103" s="140"/>
      <c r="B103" s="151" t="s">
        <v>528</v>
      </c>
      <c r="C103" s="147">
        <f>+C104</f>
        <v>0</v>
      </c>
      <c r="D103" s="147">
        <f>+D104</f>
        <v>0</v>
      </c>
      <c r="E103" s="138"/>
    </row>
    <row r="104" spans="1:5" ht="15" x14ac:dyDescent="0.25">
      <c r="A104" s="153">
        <v>3100</v>
      </c>
      <c r="B104" s="162" t="s">
        <v>541</v>
      </c>
      <c r="C104" s="163">
        <f>SUM(C105:C108)</f>
        <v>0</v>
      </c>
      <c r="D104" s="163">
        <f>SUM(D105:D108)</f>
        <v>0</v>
      </c>
      <c r="E104" s="138"/>
    </row>
    <row r="105" spans="1:5" ht="14.25" x14ac:dyDescent="0.2">
      <c r="A105" s="158"/>
      <c r="B105" s="164" t="s">
        <v>542</v>
      </c>
      <c r="C105" s="165">
        <v>0</v>
      </c>
      <c r="D105" s="165">
        <v>0</v>
      </c>
      <c r="E105" s="138"/>
    </row>
    <row r="106" spans="1:5" ht="14.25" x14ac:dyDescent="0.2">
      <c r="A106" s="158"/>
      <c r="B106" s="164" t="s">
        <v>543</v>
      </c>
      <c r="C106" s="165">
        <v>0</v>
      </c>
      <c r="D106" s="165">
        <v>0</v>
      </c>
      <c r="E106" s="138"/>
    </row>
    <row r="107" spans="1:5" ht="14.25" x14ac:dyDescent="0.2">
      <c r="A107" s="158"/>
      <c r="B107" s="164" t="s">
        <v>544</v>
      </c>
      <c r="C107" s="165">
        <v>0</v>
      </c>
      <c r="D107" s="165">
        <v>0</v>
      </c>
      <c r="E107" s="138"/>
    </row>
    <row r="108" spans="1:5" ht="14.25" x14ac:dyDescent="0.2">
      <c r="A108" s="158"/>
      <c r="B108" s="164" t="s">
        <v>545</v>
      </c>
      <c r="C108" s="165">
        <v>0</v>
      </c>
      <c r="D108" s="165">
        <v>0</v>
      </c>
      <c r="E108" s="138"/>
    </row>
    <row r="109" spans="1:5" ht="15" x14ac:dyDescent="0.25">
      <c r="A109" s="158"/>
      <c r="B109" s="166" t="s">
        <v>546</v>
      </c>
      <c r="C109" s="155">
        <f>+C110</f>
        <v>0</v>
      </c>
      <c r="D109" s="155">
        <f>+D110</f>
        <v>0</v>
      </c>
      <c r="E109" s="138"/>
    </row>
    <row r="110" spans="1:5" ht="15" x14ac:dyDescent="0.25">
      <c r="A110" s="153">
        <v>1270</v>
      </c>
      <c r="B110" s="154" t="s">
        <v>173</v>
      </c>
      <c r="C110" s="163">
        <f>+C111</f>
        <v>0</v>
      </c>
      <c r="D110" s="163">
        <f>+D111</f>
        <v>0</v>
      </c>
      <c r="E110" s="138"/>
    </row>
    <row r="111" spans="1:5" ht="14.25" x14ac:dyDescent="0.2">
      <c r="A111" s="158">
        <v>1273</v>
      </c>
      <c r="B111" s="159" t="s">
        <v>547</v>
      </c>
      <c r="C111" s="165">
        <v>0</v>
      </c>
      <c r="D111" s="165">
        <v>0</v>
      </c>
      <c r="E111" s="138"/>
    </row>
    <row r="112" spans="1:5" ht="15" x14ac:dyDescent="0.25">
      <c r="A112" s="158"/>
      <c r="B112" s="166" t="s">
        <v>548</v>
      </c>
      <c r="C112" s="155">
        <f>+C113+C135</f>
        <v>0</v>
      </c>
      <c r="D112" s="155">
        <f>+D113+D135</f>
        <v>0</v>
      </c>
      <c r="E112" s="138"/>
    </row>
    <row r="113" spans="1:5" ht="15" x14ac:dyDescent="0.25">
      <c r="A113" s="153">
        <v>4300</v>
      </c>
      <c r="B113" s="162" t="s">
        <v>596</v>
      </c>
      <c r="C113" s="163">
        <f>C127+C114+C117+C123+C125</f>
        <v>0</v>
      </c>
      <c r="D113" s="167">
        <f>D127+D114+D117+D123+D125</f>
        <v>0</v>
      </c>
      <c r="E113" s="138"/>
    </row>
    <row r="114" spans="1:5" ht="15" x14ac:dyDescent="0.25">
      <c r="A114" s="153">
        <v>4310</v>
      </c>
      <c r="B114" s="162" t="s">
        <v>261</v>
      </c>
      <c r="C114" s="163">
        <f>SUM(C115:C116)</f>
        <v>0</v>
      </c>
      <c r="D114" s="163">
        <f>SUM(D115:D116)</f>
        <v>0</v>
      </c>
      <c r="E114" s="138"/>
    </row>
    <row r="115" spans="1:5" ht="14.25" x14ac:dyDescent="0.2">
      <c r="A115" s="158">
        <v>4311</v>
      </c>
      <c r="B115" s="164" t="s">
        <v>430</v>
      </c>
      <c r="C115" s="165">
        <v>0</v>
      </c>
      <c r="D115" s="168">
        <v>0</v>
      </c>
      <c r="E115" s="138"/>
    </row>
    <row r="116" spans="1:5" ht="14.25" x14ac:dyDescent="0.2">
      <c r="A116" s="158">
        <v>4319</v>
      </c>
      <c r="B116" s="164" t="s">
        <v>262</v>
      </c>
      <c r="C116" s="165">
        <v>0</v>
      </c>
      <c r="D116" s="168">
        <v>0</v>
      </c>
      <c r="E116" s="138"/>
    </row>
    <row r="117" spans="1:5" ht="15" x14ac:dyDescent="0.25">
      <c r="A117" s="153">
        <v>4320</v>
      </c>
      <c r="B117" s="162" t="s">
        <v>263</v>
      </c>
      <c r="C117" s="163">
        <f>SUM(C118:C122)</f>
        <v>0</v>
      </c>
      <c r="D117" s="163">
        <f>SUM(D118:D122)</f>
        <v>0</v>
      </c>
      <c r="E117" s="138"/>
    </row>
    <row r="118" spans="1:5" ht="14.25" x14ac:dyDescent="0.2">
      <c r="A118" s="158">
        <v>4321</v>
      </c>
      <c r="B118" s="164" t="s">
        <v>264</v>
      </c>
      <c r="C118" s="165">
        <v>0</v>
      </c>
      <c r="D118" s="168">
        <v>0</v>
      </c>
      <c r="E118" s="138"/>
    </row>
    <row r="119" spans="1:5" ht="14.25" x14ac:dyDescent="0.2">
      <c r="A119" s="158">
        <v>4322</v>
      </c>
      <c r="B119" s="164" t="s">
        <v>265</v>
      </c>
      <c r="C119" s="165">
        <v>0</v>
      </c>
      <c r="D119" s="168">
        <v>0</v>
      </c>
      <c r="E119" s="138"/>
    </row>
    <row r="120" spans="1:5" ht="14.25" x14ac:dyDescent="0.2">
      <c r="A120" s="158">
        <v>4323</v>
      </c>
      <c r="B120" s="164" t="s">
        <v>266</v>
      </c>
      <c r="C120" s="165">
        <v>0</v>
      </c>
      <c r="D120" s="168">
        <v>0</v>
      </c>
      <c r="E120" s="138"/>
    </row>
    <row r="121" spans="1:5" ht="14.25" x14ac:dyDescent="0.2">
      <c r="A121" s="158">
        <v>4324</v>
      </c>
      <c r="B121" s="164" t="s">
        <v>267</v>
      </c>
      <c r="C121" s="165">
        <v>0</v>
      </c>
      <c r="D121" s="168">
        <v>0</v>
      </c>
      <c r="E121" s="138"/>
    </row>
    <row r="122" spans="1:5" ht="14.25" x14ac:dyDescent="0.2">
      <c r="A122" s="158">
        <v>4325</v>
      </c>
      <c r="B122" s="164" t="s">
        <v>268</v>
      </c>
      <c r="C122" s="165">
        <v>0</v>
      </c>
      <c r="D122" s="168">
        <v>0</v>
      </c>
      <c r="E122" s="138"/>
    </row>
    <row r="123" spans="1:5" ht="15" x14ac:dyDescent="0.25">
      <c r="A123" s="153">
        <v>4330</v>
      </c>
      <c r="B123" s="162" t="s">
        <v>269</v>
      </c>
      <c r="C123" s="163">
        <f>C124</f>
        <v>0</v>
      </c>
      <c r="D123" s="163">
        <f>D124</f>
        <v>0</v>
      </c>
      <c r="E123" s="138"/>
    </row>
    <row r="124" spans="1:5" ht="14.25" x14ac:dyDescent="0.2">
      <c r="A124" s="158">
        <v>4331</v>
      </c>
      <c r="B124" s="164" t="s">
        <v>269</v>
      </c>
      <c r="C124" s="165">
        <v>0</v>
      </c>
      <c r="D124" s="168">
        <v>0</v>
      </c>
      <c r="E124" s="138"/>
    </row>
    <row r="125" spans="1:5" ht="15" x14ac:dyDescent="0.25">
      <c r="A125" s="153">
        <v>4340</v>
      </c>
      <c r="B125" s="162" t="s">
        <v>270</v>
      </c>
      <c r="C125" s="163">
        <f>C126</f>
        <v>0</v>
      </c>
      <c r="D125" s="163">
        <f>D126</f>
        <v>0</v>
      </c>
      <c r="E125" s="138"/>
    </row>
    <row r="126" spans="1:5" ht="14.25" x14ac:dyDescent="0.2">
      <c r="A126" s="158">
        <v>4341</v>
      </c>
      <c r="B126" s="164" t="s">
        <v>270</v>
      </c>
      <c r="C126" s="165">
        <v>0</v>
      </c>
      <c r="D126" s="168">
        <v>0</v>
      </c>
      <c r="E126" s="138"/>
    </row>
    <row r="127" spans="1:5" ht="15" x14ac:dyDescent="0.25">
      <c r="A127" s="148">
        <v>4390</v>
      </c>
      <c r="B127" s="169" t="s">
        <v>271</v>
      </c>
      <c r="C127" s="170">
        <f>SUM(C128:C134)</f>
        <v>0</v>
      </c>
      <c r="D127" s="170">
        <f>SUM(D128:D134)</f>
        <v>0</v>
      </c>
      <c r="E127" s="138"/>
    </row>
    <row r="128" spans="1:5" ht="14.25" x14ac:dyDescent="0.2">
      <c r="A128" s="171">
        <v>4392</v>
      </c>
      <c r="B128" s="172" t="s">
        <v>272</v>
      </c>
      <c r="C128" s="173">
        <v>0</v>
      </c>
      <c r="D128" s="173">
        <v>0</v>
      </c>
      <c r="E128" s="138"/>
    </row>
    <row r="129" spans="1:5" ht="14.25" x14ac:dyDescent="0.2">
      <c r="A129" s="171">
        <v>4393</v>
      </c>
      <c r="B129" s="172" t="s">
        <v>431</v>
      </c>
      <c r="C129" s="173">
        <v>0</v>
      </c>
      <c r="D129" s="173">
        <v>0</v>
      </c>
      <c r="E129" s="138"/>
    </row>
    <row r="130" spans="1:5" ht="14.25" x14ac:dyDescent="0.2">
      <c r="A130" s="171">
        <v>4394</v>
      </c>
      <c r="B130" s="172" t="s">
        <v>273</v>
      </c>
      <c r="C130" s="173">
        <v>0</v>
      </c>
      <c r="D130" s="173">
        <v>0</v>
      </c>
      <c r="E130" s="138"/>
    </row>
    <row r="131" spans="1:5" ht="14.25" x14ac:dyDescent="0.2">
      <c r="A131" s="171">
        <v>4395</v>
      </c>
      <c r="B131" s="172" t="s">
        <v>274</v>
      </c>
      <c r="C131" s="173">
        <v>0</v>
      </c>
      <c r="D131" s="173">
        <v>0</v>
      </c>
      <c r="E131" s="138"/>
    </row>
    <row r="132" spans="1:5" ht="14.25" x14ac:dyDescent="0.2">
      <c r="A132" s="171">
        <v>4396</v>
      </c>
      <c r="B132" s="172" t="s">
        <v>275</v>
      </c>
      <c r="C132" s="173">
        <v>0</v>
      </c>
      <c r="D132" s="173">
        <v>0</v>
      </c>
      <c r="E132" s="138"/>
    </row>
    <row r="133" spans="1:5" ht="14.25" x14ac:dyDescent="0.2">
      <c r="A133" s="171">
        <v>4397</v>
      </c>
      <c r="B133" s="172" t="s">
        <v>432</v>
      </c>
      <c r="C133" s="173">
        <v>0</v>
      </c>
      <c r="D133" s="173">
        <v>0</v>
      </c>
      <c r="E133" s="138"/>
    </row>
    <row r="134" spans="1:5" ht="14.25" x14ac:dyDescent="0.2">
      <c r="A134" s="158">
        <v>4399</v>
      </c>
      <c r="B134" s="164" t="s">
        <v>271</v>
      </c>
      <c r="C134" s="165">
        <v>0</v>
      </c>
      <c r="D134" s="165">
        <v>0</v>
      </c>
      <c r="E134" s="138"/>
    </row>
    <row r="135" spans="1:5" ht="15" x14ac:dyDescent="0.25">
      <c r="A135" s="145">
        <v>1120</v>
      </c>
      <c r="B135" s="161" t="s">
        <v>529</v>
      </c>
      <c r="C135" s="147">
        <f>SUM(C136:C144)</f>
        <v>0</v>
      </c>
      <c r="D135" s="147">
        <f>SUM(D136:D144)</f>
        <v>0</v>
      </c>
      <c r="E135" s="138"/>
    </row>
    <row r="136" spans="1:5" ht="14.25" x14ac:dyDescent="0.2">
      <c r="A136" s="140">
        <v>1124</v>
      </c>
      <c r="B136" s="174" t="s">
        <v>530</v>
      </c>
      <c r="C136" s="175">
        <v>0</v>
      </c>
      <c r="D136" s="141">
        <v>0</v>
      </c>
      <c r="E136" s="138"/>
    </row>
    <row r="137" spans="1:5" ht="14.25" x14ac:dyDescent="0.2">
      <c r="A137" s="140">
        <v>1124</v>
      </c>
      <c r="B137" s="174" t="s">
        <v>531</v>
      </c>
      <c r="C137" s="175">
        <v>0</v>
      </c>
      <c r="D137" s="141">
        <v>0</v>
      </c>
      <c r="E137" s="138"/>
    </row>
    <row r="138" spans="1:5" ht="14.25" x14ac:dyDescent="0.2">
      <c r="A138" s="140">
        <v>1124</v>
      </c>
      <c r="B138" s="174" t="s">
        <v>532</v>
      </c>
      <c r="C138" s="175">
        <v>0</v>
      </c>
      <c r="D138" s="141">
        <v>0</v>
      </c>
      <c r="E138" s="138"/>
    </row>
    <row r="139" spans="1:5" ht="14.25" x14ac:dyDescent="0.2">
      <c r="A139" s="140">
        <v>1124</v>
      </c>
      <c r="B139" s="174" t="s">
        <v>533</v>
      </c>
      <c r="C139" s="175">
        <v>0</v>
      </c>
      <c r="D139" s="141">
        <v>0</v>
      </c>
      <c r="E139" s="138"/>
    </row>
    <row r="140" spans="1:5" ht="14.25" x14ac:dyDescent="0.2">
      <c r="A140" s="140">
        <v>1124</v>
      </c>
      <c r="B140" s="174" t="s">
        <v>534</v>
      </c>
      <c r="C140" s="141">
        <v>0</v>
      </c>
      <c r="D140" s="141">
        <v>0</v>
      </c>
      <c r="E140" s="138"/>
    </row>
    <row r="141" spans="1:5" ht="14.25" x14ac:dyDescent="0.2">
      <c r="A141" s="140">
        <v>1124</v>
      </c>
      <c r="B141" s="174" t="s">
        <v>535</v>
      </c>
      <c r="C141" s="141">
        <v>0</v>
      </c>
      <c r="D141" s="141">
        <v>0</v>
      </c>
      <c r="E141" s="138"/>
    </row>
    <row r="142" spans="1:5" ht="14.25" x14ac:dyDescent="0.2">
      <c r="A142" s="140">
        <v>1122</v>
      </c>
      <c r="B142" s="174" t="s">
        <v>536</v>
      </c>
      <c r="C142" s="141">
        <v>0</v>
      </c>
      <c r="D142" s="141">
        <v>0</v>
      </c>
      <c r="E142" s="138"/>
    </row>
    <row r="143" spans="1:5" ht="14.25" x14ac:dyDescent="0.2">
      <c r="A143" s="140">
        <v>1122</v>
      </c>
      <c r="B143" s="174" t="s">
        <v>537</v>
      </c>
      <c r="C143" s="175">
        <v>0</v>
      </c>
      <c r="D143" s="141">
        <v>0</v>
      </c>
      <c r="E143" s="138"/>
    </row>
    <row r="144" spans="1:5" ht="14.25" x14ac:dyDescent="0.2">
      <c r="A144" s="140">
        <v>1122</v>
      </c>
      <c r="B144" s="174" t="s">
        <v>538</v>
      </c>
      <c r="C144" s="141">
        <v>0</v>
      </c>
      <c r="D144" s="141">
        <v>0</v>
      </c>
      <c r="E144" s="138"/>
    </row>
    <row r="145" spans="1:5" ht="15" x14ac:dyDescent="0.25">
      <c r="A145" s="140"/>
      <c r="B145" s="176" t="s">
        <v>539</v>
      </c>
      <c r="C145" s="147">
        <f>C48+C49+C103-C109-C112</f>
        <v>50698874.089999996</v>
      </c>
      <c r="D145" s="147">
        <f>D48+D49+D103-D109-D112</f>
        <v>-79357223.930000007</v>
      </c>
      <c r="E145" s="138"/>
    </row>
    <row r="146" spans="1:5" ht="14.25" x14ac:dyDescent="0.2">
      <c r="A146" s="138"/>
      <c r="B146" s="138"/>
      <c r="C146" s="138"/>
      <c r="D146" s="138"/>
      <c r="E146" s="138"/>
    </row>
    <row r="147" spans="1:5" ht="15" x14ac:dyDescent="0.2">
      <c r="A147" s="130"/>
      <c r="B147" s="130" t="s">
        <v>518</v>
      </c>
      <c r="C147" s="130"/>
      <c r="D147" s="130"/>
      <c r="E147" s="130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0866141732283472" right="0.70866141732283472" top="0.55118110236220474" bottom="0.74803149606299213" header="0.31496062992125984" footer="0.31496062992125984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showGridLines="0" workbookViewId="0">
      <selection activeCell="D37" sqref="D37"/>
    </sheetView>
  </sheetViews>
  <sheetFormatPr baseColWidth="10" defaultColWidth="11.42578125" defaultRowHeight="11.25" x14ac:dyDescent="0.2"/>
  <cols>
    <col min="1" max="1" width="3.42578125" style="23" customWidth="1"/>
    <col min="2" max="2" width="63.140625" style="23" customWidth="1"/>
    <col min="3" max="3" width="17.5703125" style="23" customWidth="1"/>
    <col min="4" max="16384" width="11.42578125" style="23"/>
  </cols>
  <sheetData>
    <row r="1" spans="1:3" s="22" customFormat="1" ht="18" customHeight="1" x14ac:dyDescent="0.25">
      <c r="A1" s="209" t="s">
        <v>602</v>
      </c>
      <c r="B1" s="210"/>
      <c r="C1" s="211"/>
    </row>
    <row r="2" spans="1:3" s="22" customFormat="1" ht="18" customHeight="1" x14ac:dyDescent="0.25">
      <c r="A2" s="212" t="s">
        <v>506</v>
      </c>
      <c r="B2" s="213"/>
      <c r="C2" s="214"/>
    </row>
    <row r="3" spans="1:3" s="22" customFormat="1" ht="18" customHeight="1" x14ac:dyDescent="0.25">
      <c r="A3" s="212" t="s">
        <v>603</v>
      </c>
      <c r="B3" s="213"/>
      <c r="C3" s="214"/>
    </row>
    <row r="4" spans="1:3" s="24" customFormat="1" ht="18" customHeight="1" x14ac:dyDescent="0.2">
      <c r="A4" s="215" t="s">
        <v>507</v>
      </c>
      <c r="B4" s="216"/>
      <c r="C4" s="217"/>
    </row>
    <row r="5" spans="1:3" s="24" customFormat="1" ht="18" customHeight="1" x14ac:dyDescent="0.2">
      <c r="A5" s="218" t="s">
        <v>406</v>
      </c>
      <c r="B5" s="219"/>
      <c r="C5" s="78">
        <v>2025</v>
      </c>
    </row>
    <row r="6" spans="1:3" x14ac:dyDescent="0.2">
      <c r="A6" s="29" t="s">
        <v>435</v>
      </c>
      <c r="B6" s="29"/>
      <c r="C6" s="65">
        <v>97559230.409999996</v>
      </c>
    </row>
    <row r="7" spans="1:3" x14ac:dyDescent="0.2">
      <c r="A7" s="30"/>
      <c r="B7" s="31"/>
      <c r="C7" s="32"/>
    </row>
    <row r="8" spans="1:3" x14ac:dyDescent="0.2">
      <c r="A8" s="39" t="s">
        <v>436</v>
      </c>
      <c r="B8" s="39"/>
      <c r="C8" s="66">
        <f>SUM(C9:C14)</f>
        <v>0</v>
      </c>
    </row>
    <row r="9" spans="1:3" x14ac:dyDescent="0.2">
      <c r="A9" s="46" t="s">
        <v>437</v>
      </c>
      <c r="B9" s="45" t="s">
        <v>261</v>
      </c>
      <c r="C9" s="67">
        <v>0</v>
      </c>
    </row>
    <row r="10" spans="1:3" x14ac:dyDescent="0.2">
      <c r="A10" s="33" t="s">
        <v>438</v>
      </c>
      <c r="B10" s="34" t="s">
        <v>447</v>
      </c>
      <c r="C10" s="67">
        <v>0</v>
      </c>
    </row>
    <row r="11" spans="1:3" x14ac:dyDescent="0.2">
      <c r="A11" s="33" t="s">
        <v>439</v>
      </c>
      <c r="B11" s="34" t="s">
        <v>269</v>
      </c>
      <c r="C11" s="67">
        <v>0</v>
      </c>
    </row>
    <row r="12" spans="1:3" x14ac:dyDescent="0.2">
      <c r="A12" s="33" t="s">
        <v>440</v>
      </c>
      <c r="B12" s="34" t="s">
        <v>270</v>
      </c>
      <c r="C12" s="67">
        <v>0</v>
      </c>
    </row>
    <row r="13" spans="1:3" x14ac:dyDescent="0.2">
      <c r="A13" s="33" t="s">
        <v>441</v>
      </c>
      <c r="B13" s="34" t="s">
        <v>271</v>
      </c>
      <c r="C13" s="67">
        <v>0</v>
      </c>
    </row>
    <row r="14" spans="1:3" x14ac:dyDescent="0.2">
      <c r="A14" s="35" t="s">
        <v>442</v>
      </c>
      <c r="B14" s="36" t="s">
        <v>443</v>
      </c>
      <c r="C14" s="67">
        <v>0</v>
      </c>
    </row>
    <row r="15" spans="1:3" x14ac:dyDescent="0.2">
      <c r="A15" s="30"/>
      <c r="B15" s="37"/>
      <c r="C15" s="38"/>
    </row>
    <row r="16" spans="1:3" x14ac:dyDescent="0.2">
      <c r="A16" s="39" t="s">
        <v>598</v>
      </c>
      <c r="B16" s="31"/>
      <c r="C16" s="66">
        <f>SUM(C17:C19)</f>
        <v>0</v>
      </c>
    </row>
    <row r="17" spans="1:3" x14ac:dyDescent="0.2">
      <c r="A17" s="40">
        <v>3.1</v>
      </c>
      <c r="B17" s="34" t="s">
        <v>446</v>
      </c>
      <c r="C17" s="67">
        <v>0</v>
      </c>
    </row>
    <row r="18" spans="1:3" x14ac:dyDescent="0.2">
      <c r="A18" s="41">
        <v>3.2</v>
      </c>
      <c r="B18" s="34" t="s">
        <v>444</v>
      </c>
      <c r="C18" s="67">
        <v>0</v>
      </c>
    </row>
    <row r="19" spans="1:3" x14ac:dyDescent="0.2">
      <c r="A19" s="41">
        <v>3.3</v>
      </c>
      <c r="B19" s="36" t="s">
        <v>445</v>
      </c>
      <c r="C19" s="68">
        <v>0</v>
      </c>
    </row>
    <row r="20" spans="1:3" x14ac:dyDescent="0.2">
      <c r="A20" s="30"/>
      <c r="B20" s="42"/>
      <c r="C20" s="43"/>
    </row>
    <row r="21" spans="1:3" x14ac:dyDescent="0.2">
      <c r="A21" s="44" t="s">
        <v>549</v>
      </c>
      <c r="B21" s="44"/>
      <c r="C21" s="65">
        <f>C6+C8-C16</f>
        <v>97559230.409999996</v>
      </c>
    </row>
    <row r="23" spans="1:3" x14ac:dyDescent="0.2">
      <c r="B23" s="23" t="s">
        <v>518</v>
      </c>
    </row>
    <row r="98" spans="3:4" x14ac:dyDescent="0.2">
      <c r="C98" s="23">
        <v>-4397.05</v>
      </c>
      <c r="D98" s="23">
        <v>105084.74</v>
      </c>
    </row>
    <row r="99" spans="3:4" x14ac:dyDescent="0.2">
      <c r="C99" s="23">
        <v>491825.94</v>
      </c>
      <c r="D99" s="23">
        <v>25242.39</v>
      </c>
    </row>
    <row r="100" spans="3:4" x14ac:dyDescent="0.2">
      <c r="C100" s="23">
        <v>7248242.1399999997</v>
      </c>
      <c r="D100" s="23">
        <v>10047723.939999999</v>
      </c>
    </row>
    <row r="101" spans="3:4" x14ac:dyDescent="0.2">
      <c r="C101" s="23">
        <v>41840.29</v>
      </c>
      <c r="D101" s="23">
        <v>13000</v>
      </c>
    </row>
    <row r="102" spans="3:4" x14ac:dyDescent="0.2">
      <c r="C102" s="23">
        <v>0</v>
      </c>
      <c r="D102" s="23">
        <v>0</v>
      </c>
    </row>
    <row r="105" spans="3:4" x14ac:dyDescent="0.2">
      <c r="C105" s="23">
        <v>0</v>
      </c>
      <c r="D105" s="23">
        <v>0</v>
      </c>
    </row>
    <row r="106" spans="3:4" x14ac:dyDescent="0.2">
      <c r="C106" s="23">
        <v>0</v>
      </c>
      <c r="D106" s="23">
        <v>0</v>
      </c>
    </row>
    <row r="107" spans="3:4" x14ac:dyDescent="0.2">
      <c r="C107" s="23">
        <v>0</v>
      </c>
      <c r="D107" s="23">
        <v>0</v>
      </c>
    </row>
    <row r="108" spans="3:4" x14ac:dyDescent="0.2">
      <c r="C108" s="23">
        <v>0</v>
      </c>
      <c r="D108" s="23">
        <v>0</v>
      </c>
    </row>
    <row r="111" spans="3:4" x14ac:dyDescent="0.2">
      <c r="C111" s="23">
        <v>0</v>
      </c>
      <c r="D111" s="23">
        <v>0</v>
      </c>
    </row>
    <row r="115" spans="3:4" x14ac:dyDescent="0.2">
      <c r="C115" s="23">
        <v>0</v>
      </c>
      <c r="D115" s="23">
        <v>0</v>
      </c>
    </row>
    <row r="116" spans="3:4" x14ac:dyDescent="0.2">
      <c r="C116" s="23">
        <v>0</v>
      </c>
      <c r="D116" s="23">
        <v>0</v>
      </c>
    </row>
    <row r="118" spans="3:4" x14ac:dyDescent="0.2">
      <c r="C118" s="23">
        <v>0</v>
      </c>
      <c r="D118" s="23">
        <v>0</v>
      </c>
    </row>
    <row r="119" spans="3:4" x14ac:dyDescent="0.2">
      <c r="C119" s="23">
        <v>0</v>
      </c>
      <c r="D119" s="23">
        <v>0</v>
      </c>
    </row>
    <row r="120" spans="3:4" x14ac:dyDescent="0.2">
      <c r="C120" s="23">
        <v>0</v>
      </c>
      <c r="D120" s="23">
        <v>0</v>
      </c>
    </row>
    <row r="121" spans="3:4" x14ac:dyDescent="0.2">
      <c r="C121" s="23">
        <v>0</v>
      </c>
      <c r="D121" s="23">
        <v>0</v>
      </c>
    </row>
    <row r="122" spans="3:4" x14ac:dyDescent="0.2">
      <c r="C122" s="23">
        <v>0</v>
      </c>
      <c r="D122" s="23">
        <v>0</v>
      </c>
    </row>
    <row r="124" spans="3:4" x14ac:dyDescent="0.2">
      <c r="C124" s="23">
        <v>0</v>
      </c>
      <c r="D124" s="23">
        <v>0</v>
      </c>
    </row>
    <row r="126" spans="3:4" x14ac:dyDescent="0.2">
      <c r="C126" s="23">
        <v>0</v>
      </c>
      <c r="D126" s="23">
        <v>0</v>
      </c>
    </row>
    <row r="128" spans="3:4" x14ac:dyDescent="0.2">
      <c r="C128" s="23">
        <v>0</v>
      </c>
      <c r="D128" s="23">
        <v>0</v>
      </c>
    </row>
    <row r="129" spans="3:4" x14ac:dyDescent="0.2">
      <c r="C129" s="23">
        <v>0</v>
      </c>
      <c r="D129" s="23">
        <v>0</v>
      </c>
    </row>
    <row r="130" spans="3:4" x14ac:dyDescent="0.2">
      <c r="C130" s="23">
        <v>0</v>
      </c>
      <c r="D130" s="23">
        <v>0</v>
      </c>
    </row>
    <row r="131" spans="3:4" x14ac:dyDescent="0.2">
      <c r="C131" s="23">
        <v>0</v>
      </c>
      <c r="D131" s="23">
        <v>0</v>
      </c>
    </row>
    <row r="132" spans="3:4" x14ac:dyDescent="0.2">
      <c r="C132" s="23">
        <v>0</v>
      </c>
      <c r="D132" s="23">
        <v>0</v>
      </c>
    </row>
    <row r="133" spans="3:4" x14ac:dyDescent="0.2">
      <c r="C133" s="23">
        <v>0</v>
      </c>
      <c r="D133" s="23">
        <v>0</v>
      </c>
    </row>
    <row r="134" spans="3:4" x14ac:dyDescent="0.2">
      <c r="C134" s="23">
        <v>0</v>
      </c>
      <c r="D134" s="23">
        <v>0</v>
      </c>
    </row>
    <row r="136" spans="3:4" x14ac:dyDescent="0.2">
      <c r="C136" s="23">
        <v>6281.27</v>
      </c>
      <c r="D136" s="23">
        <v>7799.5</v>
      </c>
    </row>
    <row r="137" spans="3:4" x14ac:dyDescent="0.2">
      <c r="C137" s="23">
        <v>0</v>
      </c>
      <c r="D137" s="23">
        <v>0</v>
      </c>
    </row>
    <row r="138" spans="3:4" x14ac:dyDescent="0.2">
      <c r="C138" s="23">
        <v>-0.03</v>
      </c>
      <c r="D138" s="23">
        <v>538.52</v>
      </c>
    </row>
    <row r="139" spans="3:4" x14ac:dyDescent="0.2">
      <c r="C139" s="23">
        <v>-0.28000000000000003</v>
      </c>
      <c r="D139" s="23">
        <v>14670.11</v>
      </c>
    </row>
    <row r="140" spans="3:4" x14ac:dyDescent="0.2">
      <c r="C140" s="23">
        <v>0.01</v>
      </c>
      <c r="D140" s="23">
        <v>28.98</v>
      </c>
    </row>
    <row r="141" spans="3:4" x14ac:dyDescent="0.2">
      <c r="C141" s="23">
        <v>0.37</v>
      </c>
      <c r="D141" s="23">
        <v>1625.89</v>
      </c>
    </row>
    <row r="142" spans="3:4" x14ac:dyDescent="0.2">
      <c r="C142" s="23">
        <v>0</v>
      </c>
      <c r="D142" s="23">
        <v>0</v>
      </c>
    </row>
    <row r="143" spans="3:4" x14ac:dyDescent="0.2">
      <c r="C143" s="23">
        <v>0</v>
      </c>
      <c r="D143" s="23">
        <v>0</v>
      </c>
    </row>
    <row r="144" spans="3:4" x14ac:dyDescent="0.2">
      <c r="C144" s="23">
        <v>0</v>
      </c>
      <c r="D144" s="23">
        <v>0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1.3385826771653544" bottom="0.74803149606299213" header="0.31496062992125984" footer="0.31496062992125984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A4" sqref="A4:C4"/>
    </sheetView>
  </sheetViews>
  <sheetFormatPr baseColWidth="10" defaultColWidth="11.42578125" defaultRowHeight="11.25" x14ac:dyDescent="0.2"/>
  <cols>
    <col min="1" max="1" width="3.5703125" style="23" customWidth="1"/>
    <col min="2" max="2" width="62.140625" style="23" customWidth="1"/>
    <col min="3" max="3" width="17.5703125" style="23" customWidth="1"/>
    <col min="4" max="16384" width="11.42578125" style="23"/>
  </cols>
  <sheetData>
    <row r="1" spans="1:3" s="25" customFormat="1" ht="18.95" customHeight="1" x14ac:dyDescent="0.25">
      <c r="A1" s="220" t="s">
        <v>602</v>
      </c>
      <c r="B1" s="221"/>
      <c r="C1" s="222"/>
    </row>
    <row r="2" spans="1:3" s="25" customFormat="1" ht="18.95" customHeight="1" x14ac:dyDescent="0.25">
      <c r="A2" s="223" t="s">
        <v>508</v>
      </c>
      <c r="B2" s="224"/>
      <c r="C2" s="225"/>
    </row>
    <row r="3" spans="1:3" s="25" customFormat="1" ht="18.95" customHeight="1" x14ac:dyDescent="0.25">
      <c r="A3" s="223" t="s">
        <v>603</v>
      </c>
      <c r="B3" s="224"/>
      <c r="C3" s="225"/>
    </row>
    <row r="4" spans="1:3" x14ac:dyDescent="0.2">
      <c r="A4" s="215" t="s">
        <v>507</v>
      </c>
      <c r="B4" s="216"/>
      <c r="C4" s="217"/>
    </row>
    <row r="5" spans="1:3" ht="22.35" customHeight="1" x14ac:dyDescent="0.2">
      <c r="A5" s="226" t="s">
        <v>406</v>
      </c>
      <c r="B5" s="227"/>
      <c r="C5" s="78">
        <v>2025</v>
      </c>
    </row>
    <row r="6" spans="1:3" x14ac:dyDescent="0.2">
      <c r="A6" s="54" t="s">
        <v>448</v>
      </c>
      <c r="B6" s="29"/>
      <c r="C6" s="69">
        <v>53540871.359999999</v>
      </c>
    </row>
    <row r="7" spans="1:3" x14ac:dyDescent="0.2">
      <c r="A7" s="48"/>
      <c r="B7" s="31"/>
      <c r="C7" s="49"/>
    </row>
    <row r="8" spans="1:3" x14ac:dyDescent="0.2">
      <c r="A8" s="39" t="s">
        <v>449</v>
      </c>
      <c r="B8" s="50"/>
      <c r="C8" s="66">
        <f>SUM(C9:C29)</f>
        <v>6680515.04</v>
      </c>
    </row>
    <row r="9" spans="1:3" x14ac:dyDescent="0.2">
      <c r="A9" s="62">
        <v>2.1</v>
      </c>
      <c r="B9" s="55" t="s">
        <v>289</v>
      </c>
      <c r="C9" s="70">
        <v>0</v>
      </c>
    </row>
    <row r="10" spans="1:3" x14ac:dyDescent="0.2">
      <c r="A10" s="62">
        <v>2.2000000000000002</v>
      </c>
      <c r="B10" s="55" t="s">
        <v>286</v>
      </c>
      <c r="C10" s="70">
        <v>0</v>
      </c>
    </row>
    <row r="11" spans="1:3" x14ac:dyDescent="0.2">
      <c r="A11" s="60">
        <v>2.2999999999999998</v>
      </c>
      <c r="B11" s="47" t="s">
        <v>158</v>
      </c>
      <c r="C11" s="70">
        <v>87094</v>
      </c>
    </row>
    <row r="12" spans="1:3" x14ac:dyDescent="0.2">
      <c r="A12" s="60">
        <v>2.4</v>
      </c>
      <c r="B12" s="47" t="s">
        <v>159</v>
      </c>
      <c r="C12" s="70">
        <v>0</v>
      </c>
    </row>
    <row r="13" spans="1:3" x14ac:dyDescent="0.2">
      <c r="A13" s="60">
        <v>2.5</v>
      </c>
      <c r="B13" s="47" t="s">
        <v>160</v>
      </c>
      <c r="C13" s="70">
        <v>0</v>
      </c>
    </row>
    <row r="14" spans="1:3" x14ac:dyDescent="0.2">
      <c r="A14" s="60">
        <v>2.6</v>
      </c>
      <c r="B14" s="47" t="s">
        <v>161</v>
      </c>
      <c r="C14" s="70">
        <v>0</v>
      </c>
    </row>
    <row r="15" spans="1:3" x14ac:dyDescent="0.2">
      <c r="A15" s="60">
        <v>2.7</v>
      </c>
      <c r="B15" s="47" t="s">
        <v>162</v>
      </c>
      <c r="C15" s="70">
        <v>0</v>
      </c>
    </row>
    <row r="16" spans="1:3" x14ac:dyDescent="0.2">
      <c r="A16" s="60">
        <v>2.8</v>
      </c>
      <c r="B16" s="47" t="s">
        <v>163</v>
      </c>
      <c r="C16" s="70">
        <v>31089.99</v>
      </c>
    </row>
    <row r="17" spans="1:3" x14ac:dyDescent="0.2">
      <c r="A17" s="60">
        <v>2.9</v>
      </c>
      <c r="B17" s="47" t="s">
        <v>165</v>
      </c>
      <c r="C17" s="70">
        <v>0</v>
      </c>
    </row>
    <row r="18" spans="1:3" x14ac:dyDescent="0.2">
      <c r="A18" s="60" t="s">
        <v>450</v>
      </c>
      <c r="B18" s="47" t="s">
        <v>451</v>
      </c>
      <c r="C18" s="70">
        <v>0</v>
      </c>
    </row>
    <row r="19" spans="1:3" x14ac:dyDescent="0.2">
      <c r="A19" s="60" t="s">
        <v>476</v>
      </c>
      <c r="B19" s="47" t="s">
        <v>167</v>
      </c>
      <c r="C19" s="70">
        <v>0</v>
      </c>
    </row>
    <row r="20" spans="1:3" x14ac:dyDescent="0.2">
      <c r="A20" s="60" t="s">
        <v>477</v>
      </c>
      <c r="B20" s="47" t="s">
        <v>452</v>
      </c>
      <c r="C20" s="70">
        <v>6562331.0499999998</v>
      </c>
    </row>
    <row r="21" spans="1:3" x14ac:dyDescent="0.2">
      <c r="A21" s="60" t="s">
        <v>478</v>
      </c>
      <c r="B21" s="47" t="s">
        <v>453</v>
      </c>
      <c r="C21" s="70">
        <v>0</v>
      </c>
    </row>
    <row r="22" spans="1:3" x14ac:dyDescent="0.2">
      <c r="A22" s="60" t="s">
        <v>479</v>
      </c>
      <c r="B22" s="47" t="s">
        <v>454</v>
      </c>
      <c r="C22" s="70">
        <v>0</v>
      </c>
    </row>
    <row r="23" spans="1:3" x14ac:dyDescent="0.2">
      <c r="A23" s="60" t="s">
        <v>455</v>
      </c>
      <c r="B23" s="47" t="s">
        <v>456</v>
      </c>
      <c r="C23" s="70">
        <v>0</v>
      </c>
    </row>
    <row r="24" spans="1:3" x14ac:dyDescent="0.2">
      <c r="A24" s="60" t="s">
        <v>457</v>
      </c>
      <c r="B24" s="47" t="s">
        <v>458</v>
      </c>
      <c r="C24" s="70">
        <v>0</v>
      </c>
    </row>
    <row r="25" spans="1:3" x14ac:dyDescent="0.2">
      <c r="A25" s="60" t="s">
        <v>459</v>
      </c>
      <c r="B25" s="47" t="s">
        <v>460</v>
      </c>
      <c r="C25" s="70">
        <v>0</v>
      </c>
    </row>
    <row r="26" spans="1:3" x14ac:dyDescent="0.2">
      <c r="A26" s="60" t="s">
        <v>461</v>
      </c>
      <c r="B26" s="47" t="s">
        <v>462</v>
      </c>
      <c r="C26" s="70">
        <v>0</v>
      </c>
    </row>
    <row r="27" spans="1:3" x14ac:dyDescent="0.2">
      <c r="A27" s="60" t="s">
        <v>463</v>
      </c>
      <c r="B27" s="47" t="s">
        <v>464</v>
      </c>
      <c r="C27" s="70">
        <v>0</v>
      </c>
    </row>
    <row r="28" spans="1:3" x14ac:dyDescent="0.2">
      <c r="A28" s="60" t="s">
        <v>465</v>
      </c>
      <c r="B28" s="47" t="s">
        <v>466</v>
      </c>
      <c r="C28" s="70">
        <v>0</v>
      </c>
    </row>
    <row r="29" spans="1:3" x14ac:dyDescent="0.2">
      <c r="A29" s="60" t="s">
        <v>467</v>
      </c>
      <c r="B29" s="55" t="s">
        <v>468</v>
      </c>
      <c r="C29" s="70">
        <v>0</v>
      </c>
    </row>
    <row r="30" spans="1:3" x14ac:dyDescent="0.2">
      <c r="A30" s="61"/>
      <c r="B30" s="56"/>
      <c r="C30" s="57"/>
    </row>
    <row r="31" spans="1:3" x14ac:dyDescent="0.2">
      <c r="A31" s="58" t="s">
        <v>469</v>
      </c>
      <c r="B31" s="59"/>
      <c r="C31" s="71">
        <f>SUM(C32:C38)</f>
        <v>1049439.6599999999</v>
      </c>
    </row>
    <row r="32" spans="1:3" x14ac:dyDescent="0.2">
      <c r="A32" s="60" t="s">
        <v>470</v>
      </c>
      <c r="B32" s="47" t="s">
        <v>358</v>
      </c>
      <c r="C32" s="70">
        <v>0</v>
      </c>
    </row>
    <row r="33" spans="1:3" x14ac:dyDescent="0.2">
      <c r="A33" s="60" t="s">
        <v>471</v>
      </c>
      <c r="B33" s="47" t="s">
        <v>40</v>
      </c>
      <c r="C33" s="70">
        <v>0</v>
      </c>
    </row>
    <row r="34" spans="1:3" x14ac:dyDescent="0.2">
      <c r="A34" s="60" t="s">
        <v>472</v>
      </c>
      <c r="B34" s="47" t="s">
        <v>368</v>
      </c>
      <c r="C34" s="70">
        <v>0</v>
      </c>
    </row>
    <row r="35" spans="1:3" x14ac:dyDescent="0.2">
      <c r="A35" s="60" t="s">
        <v>473</v>
      </c>
      <c r="B35" s="47" t="s">
        <v>374</v>
      </c>
      <c r="C35" s="70">
        <v>0</v>
      </c>
    </row>
    <row r="36" spans="1:3" x14ac:dyDescent="0.2">
      <c r="A36" s="60" t="s">
        <v>474</v>
      </c>
      <c r="B36" s="47" t="s">
        <v>382</v>
      </c>
      <c r="C36" s="70">
        <v>1049439.6599999999</v>
      </c>
    </row>
    <row r="37" spans="1:3" x14ac:dyDescent="0.2">
      <c r="A37" s="60" t="s">
        <v>551</v>
      </c>
      <c r="B37" s="47" t="s">
        <v>599</v>
      </c>
      <c r="C37" s="70">
        <v>0</v>
      </c>
    </row>
    <row r="38" spans="1:3" x14ac:dyDescent="0.2">
      <c r="A38" s="60" t="s">
        <v>552</v>
      </c>
      <c r="B38" s="55" t="s">
        <v>475</v>
      </c>
      <c r="C38" s="72">
        <v>0</v>
      </c>
    </row>
    <row r="39" spans="1:3" x14ac:dyDescent="0.2">
      <c r="A39" s="48"/>
      <c r="B39" s="51"/>
      <c r="C39" s="52"/>
    </row>
    <row r="40" spans="1:3" x14ac:dyDescent="0.2">
      <c r="A40" s="53" t="s">
        <v>550</v>
      </c>
      <c r="B40" s="29"/>
      <c r="C40" s="65">
        <f>C6-C8+C31</f>
        <v>47909795.979999997</v>
      </c>
    </row>
    <row r="42" spans="1:3" x14ac:dyDescent="0.2">
      <c r="B42" s="23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5" zoomScale="78" workbookViewId="0">
      <selection activeCell="I46" sqref="I46"/>
    </sheetView>
  </sheetViews>
  <sheetFormatPr baseColWidth="10" defaultColWidth="9.140625" defaultRowHeight="11.25" x14ac:dyDescent="0.2"/>
  <cols>
    <col min="1" max="1" width="10" style="18" customWidth="1"/>
    <col min="2" max="2" width="68.5703125" style="18" bestFit="1" customWidth="1"/>
    <col min="3" max="3" width="19.140625" style="18" bestFit="1" customWidth="1"/>
    <col min="4" max="5" width="23.7109375" style="18" bestFit="1" customWidth="1"/>
    <col min="6" max="6" width="19.42578125" style="18" customWidth="1"/>
    <col min="7" max="7" width="24.140625" style="18" bestFit="1" customWidth="1"/>
    <col min="8" max="10" width="20.42578125" style="18" customWidth="1"/>
    <col min="11" max="16384" width="9.140625" style="18"/>
  </cols>
  <sheetData>
    <row r="1" spans="1:10" ht="18.95" customHeight="1" x14ac:dyDescent="0.2">
      <c r="A1" s="229" t="s">
        <v>602</v>
      </c>
      <c r="B1" s="230"/>
      <c r="C1" s="230"/>
      <c r="D1" s="230"/>
      <c r="E1" s="230"/>
      <c r="F1" s="230"/>
      <c r="G1" s="16" t="s">
        <v>498</v>
      </c>
      <c r="H1" s="17">
        <v>2025</v>
      </c>
    </row>
    <row r="2" spans="1:10" ht="18.95" customHeight="1" x14ac:dyDescent="0.2">
      <c r="A2" s="229" t="s">
        <v>509</v>
      </c>
      <c r="B2" s="230"/>
      <c r="C2" s="230"/>
      <c r="D2" s="230"/>
      <c r="E2" s="230"/>
      <c r="F2" s="230"/>
      <c r="G2" s="16" t="s">
        <v>499</v>
      </c>
      <c r="H2" s="17" t="s">
        <v>501</v>
      </c>
    </row>
    <row r="3" spans="1:10" ht="18.95" customHeight="1" x14ac:dyDescent="0.25">
      <c r="A3" s="231" t="s">
        <v>603</v>
      </c>
      <c r="B3" s="232"/>
      <c r="C3" s="232"/>
      <c r="D3" s="232"/>
      <c r="E3" s="232"/>
      <c r="F3" s="232"/>
      <c r="G3" s="16" t="s">
        <v>500</v>
      </c>
      <c r="H3" s="17">
        <v>1</v>
      </c>
    </row>
    <row r="4" spans="1:10" ht="18" x14ac:dyDescent="0.25">
      <c r="A4" s="231" t="str">
        <f>'Notas a los Edos Financieros'!A4</f>
        <v>(Cifras en Pesos)</v>
      </c>
      <c r="B4" s="232"/>
      <c r="C4" s="232"/>
      <c r="D4" s="232"/>
      <c r="E4" s="232"/>
      <c r="F4" s="232"/>
      <c r="G4" s="77"/>
      <c r="H4" s="77"/>
    </row>
    <row r="5" spans="1:10" ht="18" x14ac:dyDescent="0.25">
      <c r="A5" s="177" t="s">
        <v>116</v>
      </c>
      <c r="B5" s="178"/>
      <c r="C5" s="178"/>
      <c r="D5" s="178"/>
      <c r="E5" s="178"/>
      <c r="F5" s="178"/>
      <c r="G5" s="19"/>
      <c r="H5" s="19"/>
    </row>
    <row r="6" spans="1:10" ht="18" x14ac:dyDescent="0.25">
      <c r="A6" s="179"/>
      <c r="B6" s="179"/>
      <c r="C6" s="179"/>
      <c r="D6" s="179"/>
      <c r="E6" s="179"/>
      <c r="F6" s="179"/>
    </row>
    <row r="7" spans="1:10" ht="18" x14ac:dyDescent="0.25">
      <c r="A7" s="179"/>
      <c r="B7" s="179"/>
      <c r="C7" s="179"/>
      <c r="D7" s="179"/>
      <c r="E7" s="179"/>
      <c r="F7" s="179"/>
    </row>
    <row r="8" spans="1:10" ht="18" x14ac:dyDescent="0.25">
      <c r="A8" s="180" t="s">
        <v>86</v>
      </c>
      <c r="B8" s="180" t="s">
        <v>406</v>
      </c>
      <c r="C8" s="180" t="s">
        <v>110</v>
      </c>
      <c r="D8" s="180" t="s">
        <v>407</v>
      </c>
      <c r="E8" s="180" t="s">
        <v>408</v>
      </c>
      <c r="F8" s="180" t="s">
        <v>109</v>
      </c>
      <c r="G8" s="20" t="s">
        <v>79</v>
      </c>
      <c r="H8" s="20" t="s">
        <v>111</v>
      </c>
      <c r="I8" s="20" t="s">
        <v>112</v>
      </c>
      <c r="J8" s="20" t="s">
        <v>113</v>
      </c>
    </row>
    <row r="9" spans="1:10" s="26" customFormat="1" ht="18" x14ac:dyDescent="0.25">
      <c r="A9" s="181">
        <v>7000</v>
      </c>
      <c r="B9" s="182" t="s">
        <v>80</v>
      </c>
      <c r="C9" s="182"/>
      <c r="D9" s="182"/>
      <c r="E9" s="182"/>
      <c r="F9" s="182"/>
    </row>
    <row r="10" spans="1:10" ht="18" x14ac:dyDescent="0.25">
      <c r="A10" s="179">
        <v>7110</v>
      </c>
      <c r="B10" s="179" t="s">
        <v>79</v>
      </c>
      <c r="C10" s="183">
        <v>0</v>
      </c>
      <c r="D10" s="183">
        <v>0</v>
      </c>
      <c r="E10" s="183">
        <v>0</v>
      </c>
      <c r="F10" s="183">
        <f>C10+D10+E10</f>
        <v>0</v>
      </c>
      <c r="G10" s="18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ht="18" x14ac:dyDescent="0.25">
      <c r="A11" s="179">
        <v>7120</v>
      </c>
      <c r="B11" s="179" t="s">
        <v>78</v>
      </c>
      <c r="C11" s="183">
        <v>0</v>
      </c>
      <c r="D11" s="183">
        <v>0</v>
      </c>
      <c r="E11" s="183">
        <v>0</v>
      </c>
      <c r="F11" s="183">
        <f t="shared" ref="F11:F34" si="0">C11+D11+E11</f>
        <v>0</v>
      </c>
    </row>
    <row r="12" spans="1:10" ht="18" x14ac:dyDescent="0.25">
      <c r="A12" s="179">
        <v>7130</v>
      </c>
      <c r="B12" s="179" t="s">
        <v>77</v>
      </c>
      <c r="C12" s="183">
        <v>0</v>
      </c>
      <c r="D12" s="183">
        <v>0</v>
      </c>
      <c r="E12" s="183">
        <v>0</v>
      </c>
      <c r="F12" s="183">
        <f t="shared" si="0"/>
        <v>0</v>
      </c>
    </row>
    <row r="13" spans="1:10" ht="18" x14ac:dyDescent="0.25">
      <c r="A13" s="179">
        <v>7140</v>
      </c>
      <c r="B13" s="179" t="s">
        <v>76</v>
      </c>
      <c r="C13" s="183">
        <v>0</v>
      </c>
      <c r="D13" s="183">
        <v>0</v>
      </c>
      <c r="E13" s="183">
        <v>0</v>
      </c>
      <c r="F13" s="183">
        <f t="shared" si="0"/>
        <v>0</v>
      </c>
    </row>
    <row r="14" spans="1:10" ht="18" x14ac:dyDescent="0.25">
      <c r="A14" s="179">
        <v>7150</v>
      </c>
      <c r="B14" s="179" t="s">
        <v>75</v>
      </c>
      <c r="C14" s="183">
        <v>0</v>
      </c>
      <c r="D14" s="183">
        <v>0</v>
      </c>
      <c r="E14" s="183">
        <v>0</v>
      </c>
      <c r="F14" s="183">
        <f t="shared" si="0"/>
        <v>0</v>
      </c>
    </row>
    <row r="15" spans="1:10" ht="18" x14ac:dyDescent="0.25">
      <c r="A15" s="179">
        <v>7160</v>
      </c>
      <c r="B15" s="179" t="s">
        <v>74</v>
      </c>
      <c r="C15" s="183">
        <v>0</v>
      </c>
      <c r="D15" s="183">
        <v>0</v>
      </c>
      <c r="E15" s="183">
        <v>0</v>
      </c>
      <c r="F15" s="183">
        <f t="shared" si="0"/>
        <v>0</v>
      </c>
    </row>
    <row r="16" spans="1:10" ht="18" x14ac:dyDescent="0.25">
      <c r="A16" s="179">
        <v>7210</v>
      </c>
      <c r="B16" s="179" t="s">
        <v>73</v>
      </c>
      <c r="C16" s="183">
        <v>0</v>
      </c>
      <c r="D16" s="183">
        <v>0</v>
      </c>
      <c r="E16" s="183">
        <v>0</v>
      </c>
      <c r="F16" s="183">
        <f t="shared" si="0"/>
        <v>0</v>
      </c>
    </row>
    <row r="17" spans="1:6" ht="18" x14ac:dyDescent="0.25">
      <c r="A17" s="179">
        <v>7220</v>
      </c>
      <c r="B17" s="179" t="s">
        <v>72</v>
      </c>
      <c r="C17" s="183">
        <v>0</v>
      </c>
      <c r="D17" s="183">
        <v>0</v>
      </c>
      <c r="E17" s="183">
        <v>0</v>
      </c>
      <c r="F17" s="183">
        <f t="shared" si="0"/>
        <v>0</v>
      </c>
    </row>
    <row r="18" spans="1:6" ht="18" x14ac:dyDescent="0.25">
      <c r="A18" s="179">
        <v>7230</v>
      </c>
      <c r="B18" s="179" t="s">
        <v>71</v>
      </c>
      <c r="C18" s="183">
        <v>0</v>
      </c>
      <c r="D18" s="183">
        <v>0</v>
      </c>
      <c r="E18" s="183">
        <v>0</v>
      </c>
      <c r="F18" s="183">
        <f t="shared" si="0"/>
        <v>0</v>
      </c>
    </row>
    <row r="19" spans="1:6" ht="18" x14ac:dyDescent="0.25">
      <c r="A19" s="179">
        <v>7240</v>
      </c>
      <c r="B19" s="179" t="s">
        <v>70</v>
      </c>
      <c r="C19" s="183">
        <v>0</v>
      </c>
      <c r="D19" s="183">
        <v>0</v>
      </c>
      <c r="E19" s="183">
        <v>0</v>
      </c>
      <c r="F19" s="183">
        <f t="shared" si="0"/>
        <v>0</v>
      </c>
    </row>
    <row r="20" spans="1:6" ht="18" x14ac:dyDescent="0.25">
      <c r="A20" s="179">
        <v>7250</v>
      </c>
      <c r="B20" s="179" t="s">
        <v>69</v>
      </c>
      <c r="C20" s="183">
        <v>0</v>
      </c>
      <c r="D20" s="183">
        <v>0</v>
      </c>
      <c r="E20" s="183">
        <v>0</v>
      </c>
      <c r="F20" s="183">
        <f t="shared" si="0"/>
        <v>0</v>
      </c>
    </row>
    <row r="21" spans="1:6" ht="18" x14ac:dyDescent="0.25">
      <c r="A21" s="179">
        <v>7260</v>
      </c>
      <c r="B21" s="179" t="s">
        <v>68</v>
      </c>
      <c r="C21" s="183">
        <v>0</v>
      </c>
      <c r="D21" s="183">
        <v>0</v>
      </c>
      <c r="E21" s="183">
        <v>0</v>
      </c>
      <c r="F21" s="183">
        <f t="shared" si="0"/>
        <v>0</v>
      </c>
    </row>
    <row r="22" spans="1:6" ht="18" x14ac:dyDescent="0.25">
      <c r="A22" s="179">
        <v>7310</v>
      </c>
      <c r="B22" s="179" t="s">
        <v>67</v>
      </c>
      <c r="C22" s="183">
        <v>0</v>
      </c>
      <c r="D22" s="183">
        <v>0</v>
      </c>
      <c r="E22" s="183">
        <v>0</v>
      </c>
      <c r="F22" s="183">
        <f t="shared" si="0"/>
        <v>0</v>
      </c>
    </row>
    <row r="23" spans="1:6" ht="18" x14ac:dyDescent="0.25">
      <c r="A23" s="179">
        <v>7320</v>
      </c>
      <c r="B23" s="179" t="s">
        <v>66</v>
      </c>
      <c r="C23" s="183">
        <v>0</v>
      </c>
      <c r="D23" s="183">
        <v>0</v>
      </c>
      <c r="E23" s="183">
        <v>0</v>
      </c>
      <c r="F23" s="183">
        <f t="shared" si="0"/>
        <v>0</v>
      </c>
    </row>
    <row r="24" spans="1:6" ht="18" x14ac:dyDescent="0.25">
      <c r="A24" s="179">
        <v>7330</v>
      </c>
      <c r="B24" s="179" t="s">
        <v>65</v>
      </c>
      <c r="C24" s="183">
        <v>0</v>
      </c>
      <c r="D24" s="183">
        <v>0</v>
      </c>
      <c r="E24" s="183">
        <v>0</v>
      </c>
      <c r="F24" s="183">
        <f t="shared" si="0"/>
        <v>0</v>
      </c>
    </row>
    <row r="25" spans="1:6" ht="18" x14ac:dyDescent="0.25">
      <c r="A25" s="179">
        <v>7340</v>
      </c>
      <c r="B25" s="179" t="s">
        <v>64</v>
      </c>
      <c r="C25" s="183">
        <v>0</v>
      </c>
      <c r="D25" s="183">
        <v>0</v>
      </c>
      <c r="E25" s="183">
        <v>0</v>
      </c>
      <c r="F25" s="183">
        <f t="shared" si="0"/>
        <v>0</v>
      </c>
    </row>
    <row r="26" spans="1:6" ht="18" x14ac:dyDescent="0.25">
      <c r="A26" s="179">
        <v>7350</v>
      </c>
      <c r="B26" s="179" t="s">
        <v>63</v>
      </c>
      <c r="C26" s="183">
        <v>0</v>
      </c>
      <c r="D26" s="183">
        <v>0</v>
      </c>
      <c r="E26" s="183">
        <v>0</v>
      </c>
      <c r="F26" s="183">
        <f t="shared" si="0"/>
        <v>0</v>
      </c>
    </row>
    <row r="27" spans="1:6" ht="18" x14ac:dyDescent="0.25">
      <c r="A27" s="179">
        <v>7360</v>
      </c>
      <c r="B27" s="179" t="s">
        <v>62</v>
      </c>
      <c r="C27" s="183">
        <v>0</v>
      </c>
      <c r="D27" s="183">
        <v>0</v>
      </c>
      <c r="E27" s="183">
        <v>0</v>
      </c>
      <c r="F27" s="183">
        <f t="shared" si="0"/>
        <v>0</v>
      </c>
    </row>
    <row r="28" spans="1:6" ht="18" x14ac:dyDescent="0.25">
      <c r="A28" s="179">
        <v>7410</v>
      </c>
      <c r="B28" s="179" t="s">
        <v>61</v>
      </c>
      <c r="C28" s="183">
        <v>0</v>
      </c>
      <c r="D28" s="183">
        <v>0</v>
      </c>
      <c r="E28" s="183">
        <v>0</v>
      </c>
      <c r="F28" s="183">
        <f t="shared" si="0"/>
        <v>0</v>
      </c>
    </row>
    <row r="29" spans="1:6" ht="18" x14ac:dyDescent="0.25">
      <c r="A29" s="179">
        <v>7420</v>
      </c>
      <c r="B29" s="179" t="s">
        <v>60</v>
      </c>
      <c r="C29" s="183">
        <v>0</v>
      </c>
      <c r="D29" s="183">
        <v>0</v>
      </c>
      <c r="E29" s="183">
        <v>0</v>
      </c>
      <c r="F29" s="183">
        <f t="shared" si="0"/>
        <v>0</v>
      </c>
    </row>
    <row r="30" spans="1:6" ht="18" x14ac:dyDescent="0.25">
      <c r="A30" s="179">
        <v>7510</v>
      </c>
      <c r="B30" s="179" t="s">
        <v>59</v>
      </c>
      <c r="C30" s="183">
        <v>0</v>
      </c>
      <c r="D30" s="183">
        <v>0</v>
      </c>
      <c r="E30" s="183">
        <v>0</v>
      </c>
      <c r="F30" s="183">
        <f t="shared" si="0"/>
        <v>0</v>
      </c>
    </row>
    <row r="31" spans="1:6" ht="18" x14ac:dyDescent="0.25">
      <c r="A31" s="179">
        <v>7520</v>
      </c>
      <c r="B31" s="179" t="s">
        <v>58</v>
      </c>
      <c r="C31" s="183">
        <v>0</v>
      </c>
      <c r="D31" s="183">
        <v>0</v>
      </c>
      <c r="E31" s="183">
        <v>0</v>
      </c>
      <c r="F31" s="183">
        <f t="shared" si="0"/>
        <v>0</v>
      </c>
    </row>
    <row r="32" spans="1:6" ht="18" x14ac:dyDescent="0.25">
      <c r="A32" s="179">
        <v>7610</v>
      </c>
      <c r="B32" s="179" t="s">
        <v>57</v>
      </c>
      <c r="C32" s="183">
        <v>0</v>
      </c>
      <c r="D32" s="183">
        <v>0</v>
      </c>
      <c r="E32" s="183">
        <v>0</v>
      </c>
      <c r="F32" s="183">
        <f t="shared" si="0"/>
        <v>0</v>
      </c>
    </row>
    <row r="33" spans="1:6" ht="18" x14ac:dyDescent="0.25">
      <c r="A33" s="179">
        <v>7620</v>
      </c>
      <c r="B33" s="179" t="s">
        <v>56</v>
      </c>
      <c r="C33" s="183">
        <v>0</v>
      </c>
      <c r="D33" s="183">
        <v>0</v>
      </c>
      <c r="E33" s="183">
        <v>0</v>
      </c>
      <c r="F33" s="183">
        <f t="shared" si="0"/>
        <v>0</v>
      </c>
    </row>
    <row r="34" spans="1:6" ht="18" x14ac:dyDescent="0.25">
      <c r="A34" s="179">
        <v>7630</v>
      </c>
      <c r="B34" s="179" t="s">
        <v>55</v>
      </c>
      <c r="C34" s="183">
        <v>0</v>
      </c>
      <c r="D34" s="183">
        <v>0</v>
      </c>
      <c r="E34" s="183">
        <v>0</v>
      </c>
      <c r="F34" s="183">
        <f t="shared" si="0"/>
        <v>0</v>
      </c>
    </row>
    <row r="35" spans="1:6" ht="18" x14ac:dyDescent="0.25">
      <c r="A35" s="179">
        <v>7640</v>
      </c>
      <c r="B35" s="179" t="s">
        <v>54</v>
      </c>
      <c r="C35" s="183">
        <v>0</v>
      </c>
      <c r="D35" s="183">
        <v>0</v>
      </c>
      <c r="E35" s="183">
        <v>0</v>
      </c>
      <c r="F35" s="183">
        <f t="shared" ref="F35" si="1">C35+D35+E35</f>
        <v>0</v>
      </c>
    </row>
    <row r="36" spans="1:6" ht="18" x14ac:dyDescent="0.25">
      <c r="A36" s="179"/>
      <c r="B36" s="179"/>
      <c r="C36" s="183"/>
      <c r="D36" s="183"/>
      <c r="E36" s="183"/>
      <c r="F36" s="183"/>
    </row>
    <row r="37" spans="1:6" s="26" customFormat="1" ht="18" x14ac:dyDescent="0.25">
      <c r="A37" s="181">
        <v>8000</v>
      </c>
      <c r="B37" s="182" t="s">
        <v>53</v>
      </c>
      <c r="C37" s="182"/>
      <c r="D37" s="182"/>
      <c r="E37" s="182"/>
      <c r="F37" s="182"/>
    </row>
    <row r="38" spans="1:6" ht="18" x14ac:dyDescent="0.25">
      <c r="A38" s="179"/>
      <c r="B38" s="179"/>
      <c r="C38" s="184"/>
      <c r="D38" s="184"/>
      <c r="E38" s="184"/>
      <c r="F38" s="184"/>
    </row>
    <row r="39" spans="1:6" ht="18" x14ac:dyDescent="0.25">
      <c r="A39" s="179"/>
      <c r="B39" s="228" t="s">
        <v>553</v>
      </c>
      <c r="C39" s="228"/>
      <c r="D39" s="184"/>
      <c r="E39" s="184"/>
      <c r="F39" s="184"/>
    </row>
    <row r="40" spans="1:6" ht="18" x14ac:dyDescent="0.25">
      <c r="A40" s="179"/>
      <c r="B40" s="185" t="s">
        <v>406</v>
      </c>
      <c r="C40" s="186">
        <f>H1</f>
        <v>2025</v>
      </c>
      <c r="D40" s="184"/>
      <c r="E40" s="184"/>
      <c r="F40" s="184"/>
    </row>
    <row r="41" spans="1:6" ht="18" x14ac:dyDescent="0.25">
      <c r="A41" s="179">
        <v>8110</v>
      </c>
      <c r="B41" s="187" t="s">
        <v>52</v>
      </c>
      <c r="C41" s="188">
        <v>279139308.19</v>
      </c>
      <c r="D41" s="184"/>
      <c r="E41" s="184"/>
      <c r="F41" s="184"/>
    </row>
    <row r="42" spans="1:6" ht="18" x14ac:dyDescent="0.25">
      <c r="A42" s="179">
        <v>8120</v>
      </c>
      <c r="B42" s="187" t="s">
        <v>51</v>
      </c>
      <c r="C42" s="188">
        <v>-202592004.84999999</v>
      </c>
      <c r="D42" s="184"/>
      <c r="E42" s="184"/>
      <c r="F42" s="184"/>
    </row>
    <row r="43" spans="1:6" ht="18" x14ac:dyDescent="0.25">
      <c r="A43" s="179">
        <v>8130</v>
      </c>
      <c r="B43" s="187" t="s">
        <v>50</v>
      </c>
      <c r="C43" s="188">
        <v>21011927.07</v>
      </c>
      <c r="D43" s="184"/>
      <c r="E43" s="184"/>
      <c r="F43" s="184"/>
    </row>
    <row r="44" spans="1:6" ht="18" x14ac:dyDescent="0.25">
      <c r="A44" s="179">
        <v>8140</v>
      </c>
      <c r="B44" s="187" t="s">
        <v>49</v>
      </c>
      <c r="C44" s="188">
        <v>-6281.34</v>
      </c>
      <c r="D44" s="184"/>
      <c r="E44" s="184"/>
      <c r="F44" s="184"/>
    </row>
    <row r="45" spans="1:6" ht="18" x14ac:dyDescent="0.25">
      <c r="A45" s="179">
        <v>8150</v>
      </c>
      <c r="B45" s="187" t="s">
        <v>48</v>
      </c>
      <c r="C45" s="188">
        <v>-97552949.069999993</v>
      </c>
      <c r="D45" s="184"/>
      <c r="E45" s="184"/>
      <c r="F45" s="184"/>
    </row>
    <row r="46" spans="1:6" ht="18" x14ac:dyDescent="0.25">
      <c r="A46" s="179"/>
      <c r="B46" s="189"/>
      <c r="C46" s="190"/>
      <c r="D46" s="184"/>
      <c r="E46" s="184"/>
      <c r="F46" s="184"/>
    </row>
    <row r="47" spans="1:6" ht="18" x14ac:dyDescent="0.25">
      <c r="A47" s="179"/>
      <c r="B47" s="191"/>
      <c r="C47" s="192"/>
      <c r="D47" s="184"/>
      <c r="E47" s="184"/>
      <c r="F47" s="184"/>
    </row>
    <row r="48" spans="1:6" ht="18" x14ac:dyDescent="0.25">
      <c r="A48" s="179"/>
      <c r="B48" s="228" t="s">
        <v>554</v>
      </c>
      <c r="C48" s="228"/>
      <c r="D48" s="179"/>
      <c r="E48" s="179"/>
      <c r="F48" s="179"/>
    </row>
    <row r="49" spans="1:6" ht="18" x14ac:dyDescent="0.25">
      <c r="A49" s="179"/>
      <c r="B49" s="193" t="s">
        <v>406</v>
      </c>
      <c r="C49" s="186">
        <f>H1</f>
        <v>2025</v>
      </c>
      <c r="D49" s="179"/>
      <c r="E49" s="179"/>
      <c r="F49" s="179"/>
    </row>
    <row r="50" spans="1:6" ht="18" x14ac:dyDescent="0.25">
      <c r="A50" s="179">
        <v>8210</v>
      </c>
      <c r="B50" s="187" t="s">
        <v>47</v>
      </c>
      <c r="C50" s="194">
        <v>-279139308.19</v>
      </c>
      <c r="D50" s="179"/>
      <c r="E50" s="179"/>
      <c r="F50" s="179"/>
    </row>
    <row r="51" spans="1:6" ht="18" x14ac:dyDescent="0.25">
      <c r="A51" s="179">
        <v>8220</v>
      </c>
      <c r="B51" s="187" t="s">
        <v>46</v>
      </c>
      <c r="C51" s="194">
        <v>152426826.5</v>
      </c>
      <c r="D51" s="179"/>
      <c r="E51" s="179"/>
      <c r="F51" s="179"/>
    </row>
    <row r="52" spans="1:6" ht="18" x14ac:dyDescent="0.25">
      <c r="A52" s="179">
        <v>8230</v>
      </c>
      <c r="B52" s="187" t="s">
        <v>600</v>
      </c>
      <c r="C52" s="194">
        <v>-55998140.119999997</v>
      </c>
      <c r="D52" s="179"/>
      <c r="E52" s="179"/>
      <c r="F52" s="179"/>
    </row>
    <row r="53" spans="1:6" ht="18" x14ac:dyDescent="0.25">
      <c r="A53" s="179">
        <v>8240</v>
      </c>
      <c r="B53" s="187" t="s">
        <v>45</v>
      </c>
      <c r="C53" s="194">
        <v>129170053.39</v>
      </c>
      <c r="D53" s="179"/>
      <c r="E53" s="179"/>
      <c r="F53" s="179"/>
    </row>
    <row r="54" spans="1:6" ht="18" x14ac:dyDescent="0.25">
      <c r="A54" s="179">
        <v>8250</v>
      </c>
      <c r="B54" s="187" t="s">
        <v>44</v>
      </c>
      <c r="C54" s="194">
        <v>99561.81</v>
      </c>
      <c r="D54" s="179"/>
      <c r="E54" s="179"/>
      <c r="F54" s="179"/>
    </row>
    <row r="55" spans="1:6" ht="18" x14ac:dyDescent="0.25">
      <c r="A55" s="179">
        <v>8260</v>
      </c>
      <c r="B55" s="187" t="s">
        <v>43</v>
      </c>
      <c r="C55" s="194">
        <v>7709646.5700000003</v>
      </c>
      <c r="D55" s="179"/>
      <c r="E55" s="179"/>
      <c r="F55" s="179"/>
    </row>
    <row r="56" spans="1:6" ht="18" x14ac:dyDescent="0.25">
      <c r="A56" s="179">
        <v>8270</v>
      </c>
      <c r="B56" s="187" t="s">
        <v>42</v>
      </c>
      <c r="C56" s="194">
        <v>45731360.039999999</v>
      </c>
      <c r="D56" s="179"/>
      <c r="E56" s="179"/>
      <c r="F56" s="179"/>
    </row>
    <row r="57" spans="1:6" ht="18" x14ac:dyDescent="0.25">
      <c r="A57" s="179"/>
      <c r="B57" s="179"/>
      <c r="C57" s="179"/>
      <c r="D57" s="179"/>
      <c r="E57" s="179"/>
      <c r="F57" s="179"/>
    </row>
    <row r="58" spans="1:6" ht="18" x14ac:dyDescent="0.25">
      <c r="A58" s="179"/>
      <c r="B58" s="82" t="s">
        <v>518</v>
      </c>
      <c r="C58" s="179"/>
      <c r="D58" s="179"/>
      <c r="E58" s="179"/>
      <c r="F58" s="179"/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2025-04-29T16:36:57Z</cp:lastPrinted>
  <dcterms:created xsi:type="dcterms:W3CDTF">2012-12-11T20:36:24Z</dcterms:created>
  <dcterms:modified xsi:type="dcterms:W3CDTF">2025-04-29T16:40:52Z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