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Tere\Documentos Usuario\Desktop\DOCUMENTOS TERE\TERE 2024\CUENTA PUBLICA 2024\PRIMER TRIMESTRE 2024\"/>
    </mc:Choice>
  </mc:AlternateContent>
  <bookViews>
    <workbookView xWindow="0" yWindow="0" windowWidth="23040" windowHeight="9525" activeTab="7"/>
  </bookViews>
  <sheets>
    <sheet name="REV" sheetId="1" r:id="rId1"/>
    <sheet name="REV Det" sheetId="13" r:id="rId2"/>
    <sheet name="ACT" sheetId="3" r:id="rId3"/>
    <sheet name="ESF" sheetId="4" r:id="rId4"/>
    <sheet name="VHP" sheetId="5" r:id="rId5"/>
    <sheet name="CSF" sheetId="6" r:id="rId6"/>
    <sheet name="EFE" sheetId="7" r:id="rId7"/>
    <sheet name="EAA" sheetId="8" r:id="rId8"/>
    <sheet name="ADP" sheetId="9" r:id="rId9"/>
  </sheets>
  <definedNames>
    <definedName name="_xlnm._FilterDatabase" localSheetId="2" hidden="1">ACT!#REF!</definedName>
    <definedName name="_xlnm._FilterDatabase" localSheetId="8" hidden="1">ADP!$A$2:$E$34</definedName>
    <definedName name="_xlnm._FilterDatabase" localSheetId="5" hidden="1">CSF!$A$2:$C$59</definedName>
    <definedName name="_xlnm._FilterDatabase" localSheetId="7" hidden="1">EAA!$A$2:$F$21</definedName>
    <definedName name="_xlnm._FilterDatabase" localSheetId="6" hidden="1">EFE!#REF!</definedName>
    <definedName name="_xlnm._FilterDatabase" localSheetId="3" hidden="1">ESF!$A$2:$F$49</definedName>
    <definedName name="_xlnm._FilterDatabase" localSheetId="4" hidden="1">VHP!$A$2:$F$38</definedName>
    <definedName name="_xlnm.Print_Area" localSheetId="2">ACT!$A$1:$C$81</definedName>
    <definedName name="_xlnm.Print_Area" localSheetId="8">ADP!$A$1:$E$47</definedName>
    <definedName name="_xlnm.Print_Area" localSheetId="5">CSF!$A$1:$C$72</definedName>
    <definedName name="_xlnm.Print_Area" localSheetId="7">EAA!$A$1:$F$33</definedName>
    <definedName name="_xlnm.Print_Area" localSheetId="3">ESF!$A$1:$F$61</definedName>
    <definedName name="_xlnm.Print_Area" localSheetId="4">VHP!$A$1:$F$50</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57" i="6" l="1"/>
  <c r="B57" i="6"/>
  <c r="C50" i="6"/>
  <c r="B50" i="6"/>
  <c r="C45" i="6"/>
  <c r="B45" i="6"/>
  <c r="C35" i="6"/>
  <c r="B35" i="6"/>
  <c r="C25" i="6"/>
  <c r="B25" i="6"/>
  <c r="C13" i="6"/>
  <c r="B13" i="6"/>
  <c r="C4" i="6"/>
  <c r="B4" i="6"/>
  <c r="F36" i="5"/>
  <c r="F35" i="5"/>
  <c r="E34" i="5"/>
  <c r="F34" i="5" s="1"/>
  <c r="F32" i="5"/>
  <c r="F31" i="5"/>
  <c r="F30" i="5"/>
  <c r="F29" i="5"/>
  <c r="F28" i="5"/>
  <c r="D27" i="5"/>
  <c r="C27" i="5"/>
  <c r="F25" i="5"/>
  <c r="F24" i="5"/>
  <c r="F23" i="5"/>
  <c r="B22" i="5"/>
  <c r="F22" i="5" s="1"/>
  <c r="F18" i="5"/>
  <c r="F17" i="5"/>
  <c r="E16" i="5"/>
  <c r="F16" i="5" s="1"/>
  <c r="F14" i="5"/>
  <c r="F13" i="5"/>
  <c r="F12" i="5"/>
  <c r="F11" i="5"/>
  <c r="F10" i="5"/>
  <c r="D9" i="5"/>
  <c r="D20" i="5" s="1"/>
  <c r="C9" i="5"/>
  <c r="F7" i="5"/>
  <c r="F6" i="5"/>
  <c r="F5" i="5"/>
  <c r="B4" i="5"/>
  <c r="B20" i="5" s="1"/>
  <c r="F42" i="4"/>
  <c r="E42" i="4"/>
  <c r="F35" i="4"/>
  <c r="E35" i="4"/>
  <c r="F30" i="4"/>
  <c r="E30" i="4"/>
  <c r="C26" i="4"/>
  <c r="B26" i="4"/>
  <c r="F24" i="4"/>
  <c r="E24" i="4"/>
  <c r="F14" i="4"/>
  <c r="E14" i="4"/>
  <c r="C13" i="4"/>
  <c r="B13" i="4"/>
  <c r="C63" i="3"/>
  <c r="B63" i="3"/>
  <c r="C55" i="3"/>
  <c r="B55" i="3"/>
  <c r="C48" i="3"/>
  <c r="B48" i="3"/>
  <c r="C43" i="3"/>
  <c r="B43" i="3"/>
  <c r="C32" i="3"/>
  <c r="B32" i="3"/>
  <c r="C27" i="3"/>
  <c r="B27" i="3"/>
  <c r="C17" i="3"/>
  <c r="B17" i="3"/>
  <c r="C13" i="3"/>
  <c r="B13" i="3"/>
  <c r="C4" i="3"/>
  <c r="B4" i="3"/>
  <c r="B24" i="3" s="1"/>
  <c r="C43" i="6" l="1"/>
  <c r="B43" i="6"/>
  <c r="C24" i="6"/>
  <c r="C3" i="6"/>
  <c r="B3" i="6"/>
  <c r="F27" i="5"/>
  <c r="F9" i="5"/>
  <c r="E46" i="4"/>
  <c r="B28" i="4"/>
  <c r="C66" i="3"/>
  <c r="C24" i="3"/>
  <c r="F26" i="4"/>
  <c r="C28" i="4"/>
  <c r="F46" i="4"/>
  <c r="D38" i="5"/>
  <c r="B66" i="3"/>
  <c r="E26" i="4"/>
  <c r="B24" i="6"/>
  <c r="B38" i="5"/>
  <c r="E20" i="5"/>
  <c r="E38" i="5" s="1"/>
  <c r="F4" i="5"/>
  <c r="C20" i="5"/>
  <c r="C38" i="5" s="1"/>
  <c r="B68" i="3"/>
  <c r="E48" i="4" l="1"/>
  <c r="F48" i="4"/>
  <c r="C68" i="3"/>
  <c r="F20" i="5"/>
  <c r="F38" i="5"/>
  <c r="F37" i="13" l="1"/>
  <c r="K116" i="13"/>
  <c r="I116" i="13"/>
  <c r="F116" i="13"/>
  <c r="D116" i="13"/>
  <c r="K99" i="13"/>
  <c r="K92" i="13"/>
  <c r="K93" i="13"/>
  <c r="K94" i="13"/>
  <c r="K95" i="13"/>
  <c r="K96" i="13"/>
  <c r="K97" i="13"/>
  <c r="K98" i="13"/>
  <c r="K91" i="13"/>
  <c r="K86" i="13"/>
  <c r="K87" i="13"/>
  <c r="K88" i="13"/>
  <c r="K89" i="13"/>
  <c r="K90" i="13"/>
  <c r="K85" i="13"/>
  <c r="K84" i="13"/>
  <c r="I92" i="13"/>
  <c r="I93" i="13"/>
  <c r="I94" i="13"/>
  <c r="I95" i="13"/>
  <c r="I96" i="13"/>
  <c r="I97" i="13"/>
  <c r="I98" i="13"/>
  <c r="I99" i="13"/>
  <c r="I91" i="13"/>
  <c r="I85" i="13"/>
  <c r="I86" i="13"/>
  <c r="I87" i="13"/>
  <c r="I88" i="13"/>
  <c r="I89" i="13"/>
  <c r="I90" i="13"/>
  <c r="I84" i="13"/>
  <c r="F92" i="13"/>
  <c r="F93" i="13"/>
  <c r="F94" i="13"/>
  <c r="F95" i="13"/>
  <c r="F96" i="13"/>
  <c r="F97" i="13"/>
  <c r="F98" i="13"/>
  <c r="F99" i="13"/>
  <c r="F91" i="13"/>
  <c r="F85" i="13"/>
  <c r="F86" i="13"/>
  <c r="F87" i="13"/>
  <c r="F88" i="13"/>
  <c r="F89" i="13"/>
  <c r="F90" i="13"/>
  <c r="F84" i="13"/>
  <c r="D108" i="13"/>
  <c r="D109" i="13"/>
  <c r="D110" i="13"/>
  <c r="D111" i="13"/>
  <c r="D112" i="13"/>
  <c r="D113" i="13"/>
  <c r="D114" i="13"/>
  <c r="D115" i="13"/>
  <c r="D107" i="13"/>
  <c r="D101" i="13"/>
  <c r="D102" i="13"/>
  <c r="D103" i="13"/>
  <c r="D104" i="13"/>
  <c r="D105" i="13"/>
  <c r="D106" i="13"/>
  <c r="D100" i="13"/>
  <c r="D92" i="13"/>
  <c r="D93" i="13"/>
  <c r="D94" i="13"/>
  <c r="D95" i="13"/>
  <c r="D96" i="13"/>
  <c r="D97" i="13"/>
  <c r="D98" i="13"/>
  <c r="D99" i="13"/>
  <c r="D91" i="13"/>
  <c r="D85" i="13"/>
  <c r="D86" i="13"/>
  <c r="D87" i="13"/>
  <c r="D88" i="13"/>
  <c r="D89" i="13"/>
  <c r="D90" i="13"/>
  <c r="D84" i="13"/>
  <c r="K83" i="13"/>
  <c r="K82" i="13"/>
  <c r="I82" i="13"/>
  <c r="F82" i="13"/>
  <c r="F80" i="13"/>
  <c r="F78" i="13"/>
  <c r="F79" i="13"/>
  <c r="F77" i="13"/>
  <c r="F69" i="13"/>
  <c r="F70" i="13"/>
  <c r="F71" i="13"/>
  <c r="F72" i="13"/>
  <c r="F73" i="13"/>
  <c r="F74" i="13"/>
  <c r="F75" i="13"/>
  <c r="F76" i="13"/>
  <c r="F68" i="13"/>
  <c r="F63" i="13"/>
  <c r="F64" i="13"/>
  <c r="F65" i="13"/>
  <c r="F66" i="13"/>
  <c r="F67" i="13"/>
  <c r="F62" i="13"/>
  <c r="F61" i="13"/>
  <c r="F60" i="13"/>
  <c r="D83" i="13"/>
  <c r="D82" i="13"/>
  <c r="D81" i="13"/>
  <c r="K57" i="13"/>
  <c r="K59" i="13"/>
  <c r="L59" i="13" s="1"/>
  <c r="K58" i="13"/>
  <c r="K56" i="13"/>
  <c r="I57" i="13"/>
  <c r="I56" i="13"/>
  <c r="K43" i="13"/>
  <c r="K42" i="13"/>
  <c r="K41" i="13"/>
  <c r="K40" i="13"/>
  <c r="K39" i="13"/>
  <c r="K38" i="13"/>
  <c r="K37" i="13"/>
  <c r="K36" i="13"/>
  <c r="K35" i="13"/>
  <c r="K34" i="13"/>
  <c r="K33" i="13"/>
  <c r="K32" i="13"/>
  <c r="I43" i="13"/>
  <c r="I42" i="13"/>
  <c r="I41" i="13"/>
  <c r="I40" i="13"/>
  <c r="I39" i="13"/>
  <c r="I38" i="13"/>
  <c r="I37" i="13"/>
  <c r="I36" i="13"/>
  <c r="I35" i="13"/>
  <c r="I34" i="13"/>
  <c r="I33" i="13"/>
  <c r="I32" i="13"/>
  <c r="F55" i="13"/>
  <c r="F54" i="13"/>
  <c r="F44" i="13"/>
  <c r="F45" i="13"/>
  <c r="F46" i="13"/>
  <c r="F47" i="13"/>
  <c r="F48" i="13"/>
  <c r="F49" i="13"/>
  <c r="F50" i="13"/>
  <c r="F51" i="13"/>
  <c r="F52" i="13"/>
  <c r="F53" i="13"/>
  <c r="F43" i="13"/>
  <c r="D59" i="13"/>
  <c r="D58" i="13"/>
  <c r="D55" i="13"/>
  <c r="D52" i="13"/>
  <c r="D51" i="13"/>
  <c r="D48" i="13"/>
  <c r="D49" i="13"/>
  <c r="D47" i="13"/>
  <c r="D45" i="13"/>
  <c r="D46" i="13"/>
  <c r="D44" i="13"/>
  <c r="D43" i="13"/>
  <c r="D37" i="13"/>
  <c r="F28" i="13"/>
  <c r="K31" i="13"/>
  <c r="K30" i="13"/>
  <c r="K29" i="13"/>
  <c r="K20" i="13"/>
  <c r="K21" i="13"/>
  <c r="K22" i="13"/>
  <c r="K23" i="13"/>
  <c r="K24" i="13"/>
  <c r="K25" i="13"/>
  <c r="K26" i="13"/>
  <c r="K27" i="13"/>
  <c r="K19" i="13"/>
  <c r="K13" i="13"/>
  <c r="K14" i="13"/>
  <c r="K15" i="13"/>
  <c r="K16" i="13"/>
  <c r="K17" i="13"/>
  <c r="K18" i="13"/>
  <c r="K12" i="13"/>
  <c r="K11" i="13"/>
  <c r="K9" i="13"/>
  <c r="K7" i="13"/>
  <c r="I31" i="13"/>
  <c r="I30" i="13"/>
  <c r="I29" i="13"/>
  <c r="I20" i="13"/>
  <c r="I21" i="13"/>
  <c r="I22" i="13"/>
  <c r="I23" i="13"/>
  <c r="I24" i="13"/>
  <c r="I25" i="13"/>
  <c r="I26" i="13"/>
  <c r="I27" i="13"/>
  <c r="I19" i="13"/>
  <c r="I13" i="13"/>
  <c r="I14" i="13"/>
  <c r="I15" i="13"/>
  <c r="I16" i="13"/>
  <c r="I17" i="13"/>
  <c r="I18" i="13"/>
  <c r="I12" i="13"/>
  <c r="I11" i="13"/>
  <c r="I10" i="13"/>
  <c r="I9" i="13"/>
  <c r="I7" i="13"/>
  <c r="F31" i="13"/>
  <c r="F30" i="13"/>
  <c r="F27" i="13"/>
  <c r="F20" i="13"/>
  <c r="F21" i="13"/>
  <c r="F22" i="13"/>
  <c r="F23" i="13"/>
  <c r="F24" i="13"/>
  <c r="F25" i="13"/>
  <c r="F26" i="13"/>
  <c r="F19" i="13"/>
  <c r="F13" i="13"/>
  <c r="F14" i="13"/>
  <c r="F15" i="13"/>
  <c r="F16" i="13"/>
  <c r="F17" i="13"/>
  <c r="F18" i="13"/>
  <c r="F12" i="13"/>
  <c r="F11" i="13"/>
  <c r="F10" i="13"/>
  <c r="F8" i="13"/>
  <c r="D28" i="13"/>
  <c r="D23" i="13"/>
  <c r="D22" i="13"/>
  <c r="D31" i="13"/>
  <c r="D30" i="13"/>
  <c r="D27" i="13"/>
  <c r="D26" i="13"/>
  <c r="D25" i="13"/>
  <c r="D24" i="13"/>
  <c r="D21" i="13"/>
  <c r="D20" i="13"/>
  <c r="D19" i="13"/>
  <c r="D18" i="13"/>
  <c r="D17" i="13"/>
  <c r="D16" i="13"/>
  <c r="D15" i="13"/>
  <c r="D14" i="13"/>
  <c r="D13" i="13"/>
  <c r="D12" i="13"/>
  <c r="D11" i="13"/>
  <c r="D8" i="13"/>
  <c r="L116" i="13" l="1"/>
  <c r="G99" i="13"/>
  <c r="L10" i="13"/>
  <c r="L58" i="13"/>
  <c r="F7" i="13"/>
  <c r="D7" i="13"/>
  <c r="D54" i="13"/>
  <c r="D53" i="13"/>
  <c r="D50" i="13"/>
  <c r="G50" i="13" s="1"/>
  <c r="L1" i="13" l="1"/>
  <c r="L3" i="13"/>
  <c r="A3" i="13"/>
  <c r="A1" i="13"/>
  <c r="F115" i="13" l="1"/>
  <c r="G115" i="13" s="1"/>
  <c r="F114" i="13"/>
  <c r="G114" i="13" s="1"/>
  <c r="F113" i="13"/>
  <c r="G113" i="13" s="1"/>
  <c r="F112" i="13"/>
  <c r="G112" i="13" s="1"/>
  <c r="F111" i="13"/>
  <c r="G111" i="13" s="1"/>
  <c r="F110" i="13"/>
  <c r="G110" i="13" s="1"/>
  <c r="F109" i="13"/>
  <c r="G109" i="13" s="1"/>
  <c r="F108" i="13"/>
  <c r="G108" i="13" s="1"/>
  <c r="F107" i="13"/>
  <c r="G107" i="13" s="1"/>
  <c r="F106" i="13"/>
  <c r="G106" i="13" s="1"/>
  <c r="F105" i="13"/>
  <c r="G105" i="13" s="1"/>
  <c r="F104" i="13"/>
  <c r="G104" i="13" s="1"/>
  <c r="F103" i="13"/>
  <c r="G103" i="13" s="1"/>
  <c r="F102" i="13"/>
  <c r="G102" i="13" s="1"/>
  <c r="F101" i="13"/>
  <c r="F100" i="13"/>
  <c r="F81" i="13"/>
  <c r="D80" i="13"/>
  <c r="D79" i="13"/>
  <c r="D78" i="13"/>
  <c r="D77" i="13"/>
  <c r="D76" i="13"/>
  <c r="G76" i="13" s="1"/>
  <c r="D75" i="13"/>
  <c r="G75" i="13" s="1"/>
  <c r="D74" i="13"/>
  <c r="G74" i="13" s="1"/>
  <c r="D73" i="13"/>
  <c r="G73" i="13" s="1"/>
  <c r="D72" i="13"/>
  <c r="G72" i="13" s="1"/>
  <c r="D71" i="13"/>
  <c r="G71" i="13" s="1"/>
  <c r="D70" i="13"/>
  <c r="G70" i="13" s="1"/>
  <c r="D69" i="13"/>
  <c r="G69" i="13" s="1"/>
  <c r="D68" i="13"/>
  <c r="D67" i="13"/>
  <c r="G67" i="13" s="1"/>
  <c r="D66" i="13"/>
  <c r="D65" i="13"/>
  <c r="G65" i="13" s="1"/>
  <c r="D64" i="13"/>
  <c r="D63" i="13"/>
  <c r="G63" i="13" s="1"/>
  <c r="D62" i="13"/>
  <c r="D61" i="13"/>
  <c r="G61" i="13" s="1"/>
  <c r="D60" i="13"/>
  <c r="G53" i="13"/>
  <c r="G49" i="13"/>
  <c r="G47" i="13"/>
  <c r="G37" i="13"/>
  <c r="L26" i="13"/>
  <c r="L16" i="13"/>
  <c r="L15" i="13"/>
  <c r="L14" i="13"/>
  <c r="L12" i="13"/>
  <c r="G7" i="13"/>
  <c r="G46" i="13" l="1"/>
  <c r="G48" i="13"/>
  <c r="D26" i="1"/>
  <c r="G62" i="13"/>
  <c r="G60" i="13"/>
  <c r="D32" i="1" s="1"/>
  <c r="G52" i="13"/>
  <c r="G51" i="13"/>
  <c r="G78" i="13"/>
  <c r="G80" i="13"/>
  <c r="D35" i="1" s="1"/>
  <c r="G45" i="13"/>
  <c r="G44" i="13"/>
  <c r="G64" i="13"/>
  <c r="G66" i="13"/>
  <c r="G68" i="13"/>
  <c r="G116" i="13"/>
  <c r="D41" i="1" s="1"/>
  <c r="G31" i="13"/>
  <c r="G84" i="13"/>
  <c r="G85" i="13"/>
  <c r="G86" i="13"/>
  <c r="G87" i="13"/>
  <c r="G88" i="13"/>
  <c r="G89" i="13"/>
  <c r="G90" i="13"/>
  <c r="G91" i="13"/>
  <c r="G92" i="13"/>
  <c r="G93" i="13"/>
  <c r="G94" i="13"/>
  <c r="G95" i="13"/>
  <c r="G96" i="13"/>
  <c r="G97" i="13"/>
  <c r="G98" i="13"/>
  <c r="G100" i="13"/>
  <c r="G101" i="13"/>
  <c r="G81" i="13"/>
  <c r="D36" i="1" s="1"/>
  <c r="G82" i="13"/>
  <c r="G77" i="13"/>
  <c r="G79" i="13"/>
  <c r="G55" i="13"/>
  <c r="G43" i="13"/>
  <c r="G54" i="13"/>
  <c r="G30" i="13"/>
  <c r="L23" i="13"/>
  <c r="L18" i="13"/>
  <c r="L93" i="13"/>
  <c r="L11" i="13"/>
  <c r="G17" i="13"/>
  <c r="G18" i="13"/>
  <c r="G19" i="13"/>
  <c r="G21" i="13"/>
  <c r="G22" i="13"/>
  <c r="G23" i="13"/>
  <c r="G27" i="13"/>
  <c r="L56" i="13"/>
  <c r="G28" i="13"/>
  <c r="D12" i="1" s="1"/>
  <c r="L41" i="13"/>
  <c r="G11" i="13"/>
  <c r="L57" i="13"/>
  <c r="L27" i="13"/>
  <c r="L38" i="13"/>
  <c r="L40" i="13"/>
  <c r="D21" i="1" s="1"/>
  <c r="L42" i="13"/>
  <c r="L9" i="13"/>
  <c r="D8" i="1" s="1"/>
  <c r="G25" i="13"/>
  <c r="G26" i="13"/>
  <c r="G8" i="13"/>
  <c r="D7" i="1" s="1"/>
  <c r="G12" i="13"/>
  <c r="G15" i="13"/>
  <c r="G16" i="13"/>
  <c r="L83" i="13"/>
  <c r="D38" i="1" s="1"/>
  <c r="L96" i="13"/>
  <c r="L98" i="13"/>
  <c r="L99" i="13"/>
  <c r="L33" i="13"/>
  <c r="L85" i="13"/>
  <c r="D9" i="1"/>
  <c r="G20" i="13"/>
  <c r="G13" i="13"/>
  <c r="G14" i="13"/>
  <c r="L19" i="13"/>
  <c r="L20" i="13"/>
  <c r="L22" i="13"/>
  <c r="G24" i="13"/>
  <c r="L32" i="13"/>
  <c r="L34" i="13"/>
  <c r="D17" i="1" s="1"/>
  <c r="L36" i="13"/>
  <c r="L37" i="13"/>
  <c r="L43" i="13"/>
  <c r="D31" i="1"/>
  <c r="L88" i="13"/>
  <c r="L90" i="13"/>
  <c r="L91" i="13"/>
  <c r="L86" i="13"/>
  <c r="L89" i="13"/>
  <c r="L94" i="13"/>
  <c r="L97" i="13"/>
  <c r="L24" i="13"/>
  <c r="L29" i="13"/>
  <c r="D13" i="1" s="1"/>
  <c r="L30" i="13"/>
  <c r="L31" i="13"/>
  <c r="L82" i="13"/>
  <c r="L84" i="13"/>
  <c r="L87" i="13"/>
  <c r="L92" i="13"/>
  <c r="L95" i="13"/>
  <c r="L7" i="13"/>
  <c r="L13" i="13"/>
  <c r="L17" i="13"/>
  <c r="L21" i="13"/>
  <c r="L25" i="13"/>
  <c r="L35" i="13"/>
  <c r="L39" i="13"/>
  <c r="D34" i="1" l="1"/>
  <c r="D29" i="1"/>
  <c r="D27" i="1"/>
  <c r="D37" i="1"/>
  <c r="D10" i="1"/>
  <c r="D18" i="1"/>
  <c r="D28" i="1"/>
  <c r="D30" i="1"/>
  <c r="D16" i="1"/>
  <c r="D24" i="1"/>
  <c r="D15" i="1"/>
  <c r="D19" i="1"/>
  <c r="D23" i="1"/>
  <c r="D6" i="1"/>
  <c r="D22" i="1"/>
  <c r="D14" i="1"/>
  <c r="D33" i="1"/>
  <c r="D25" i="1"/>
  <c r="D20" i="1"/>
  <c r="D39" i="1"/>
  <c r="D11" i="1"/>
  <c r="D40" i="1"/>
</calcChain>
</file>

<file path=xl/sharedStrings.xml><?xml version="1.0" encoding="utf-8"?>
<sst xmlns="http://schemas.openxmlformats.org/spreadsheetml/2006/main" count="1054" uniqueCount="308">
  <si>
    <t>Ejercicio:</t>
  </si>
  <si>
    <t>Reglas de Validación</t>
  </si>
  <si>
    <t>Periodicidad:</t>
  </si>
  <si>
    <t>Trimestral</t>
  </si>
  <si>
    <t>Corte:</t>
  </si>
  <si>
    <t>Clave_RV</t>
  </si>
  <si>
    <t>Regla</t>
  </si>
  <si>
    <t>Estados Financieros</t>
  </si>
  <si>
    <t>Cumplimiento a la Regla</t>
  </si>
  <si>
    <t>01 ACT-ESF 01</t>
  </si>
  <si>
    <t>Las cifras de la fila de Resultados del Ejercicio (Ahorro/Desahorro) de las columnas 20XN y 20XN-1, deben ser las mismas que se muestran en el Estado de Situación Financiera en la fila y columnas mencionadas.</t>
  </si>
  <si>
    <t>Estado de Actividades
Estado de Situación Financiera</t>
  </si>
  <si>
    <t>02 ACT-VHP 01</t>
  </si>
  <si>
    <t>La cifra de la fila de Resultados del Ejercicio (Ahorro / Desahorro) de la columna 20XN, debe ser la misma con la que se muestra en el Estado de Variación en la Hacienda Pública en la fila de Resultados del Ejercicio (Ahorro/Desahorro) del apartado Variaciones de la Hacienda Pública/Patrimonio Generado Neto de 20XN, en la columna de Hacienda Pública / Patrimonio Generado del Ejercicio.</t>
  </si>
  <si>
    <t>Estado de Actividades
Estado de Variación en la Hacienda Pública</t>
  </si>
  <si>
    <t>02 ACT-VHP 02</t>
  </si>
  <si>
    <t>La cifra de la fila de Resultados del Ejercicio (Ahorro / Desahorro) de la columna 20XN-1, debe ser la misma que se muestra en el Estado de Variación en la Hacienda Pública en la fila de Resultados del Ejercicio (Ahorro/Desahorro) del apartado Hacienda Pública/Patrimonio Generado Neto de 20XN-1, en la columna de Hacienda Pública / Patrimonio Generado del Ejercicio.</t>
  </si>
  <si>
    <t>02 ACT-VHP 03</t>
  </si>
  <si>
    <t>La cifra de la fila de Resultados del Ejercicio (Ahorro / Desahorro) de la columna 20XN-1, debe ser la misma que se muestra en el Estado de Variación en la Hacienda Pública, en la fila Resultados de Ejercicios Anteriores del apartado Variaciones de la Hacienda Pública / Patrimonio Generado Neto de 20XN, en la columna Hacienda Pública / Patrimonio Generado del Ejercicio, con naturaleza contraria.</t>
  </si>
  <si>
    <t>03 ESF-ACT 01</t>
  </si>
  <si>
    <t>Las cifras de la fila de Resultados del Ejercicio (Ahorro/Desahorro) de las columnas 20XN y 20XN-1, deben ser las obtenidas en el Estado de Actividades en la fila y columnas mencionadas.</t>
  </si>
  <si>
    <t>Estado de Situación Financiera
Estado de Actividades</t>
  </si>
  <si>
    <t>04 ESF-EAA 01</t>
  </si>
  <si>
    <t>Las cifras de las filas de los rubros del Activo de las columnas 20XN y 20XN-1, deben ser las mismas que se muestran en el Estado Analítico del Activo en las filas de Activo en las columnas de Saldo Final y de Saldo Inicial respectivamente.</t>
  </si>
  <si>
    <t>Estado de Situación Financiera
Estado Analítico del Activo</t>
  </si>
  <si>
    <t>05 ESF-EFE 01</t>
  </si>
  <si>
    <t>Las cifras de la fila de Efectivo y Equivalentes de las columnas 20XN y 20XN-1, deben ser las mismas que se muestran en el Estado de Flujos de Efectivo en la fila de Efectivo y Equivalentes al Efectivo al Final del Ejercicio en las columnas mencionadas.</t>
  </si>
  <si>
    <t>Estado de Situación Financiera
Estado de Flujos de Efectivo</t>
  </si>
  <si>
    <t>05 ESF-EFE 02</t>
  </si>
  <si>
    <t>La cifra de la fila de Efectivo y Equivalentes de la columna 20XN-1, debe ser la misma que se muestra en el Estado de Flujos de Efectivo en la fila de Efectivo y Equivalentes al Efectivo al Inicio del Ejercicio en la columna 20XN.</t>
  </si>
  <si>
    <t>06 ESF-ESF 01</t>
  </si>
  <si>
    <t>Las cifras de la fila de Total del Activo de las columnas 20XN y 20XN-1, deben ser las mismas que se muestran en la fila de Total del Pasivo y Hacienda Pública/Patrimonio en las columnas mencionadas.</t>
  </si>
  <si>
    <t>Estado de Situación Financiera
Estado de Situación Financiera</t>
  </si>
  <si>
    <t>07 ESF-ADP 01</t>
  </si>
  <si>
    <t>Las cifras de la fila de Total del Pasivo de las columnas 20XN y 20XN-1, deben ser las mismas que se muestran en el Estado Analítico de la Deuda y Otros Pasivos en la fila de Total de Deuda Pública y Otros Pasivos en las columnas de Saldo Final del Periodo y de Saldo Inicial del Periodo respectivamente.</t>
  </si>
  <si>
    <t>Estado de Situación Financiera
Estado Analítico de la Deuda y Otros pasivos</t>
  </si>
  <si>
    <t>08 ESF-VHP 01</t>
  </si>
  <si>
    <t>La cifra de la fila de Hacienda Pública/Patrimonio Contribuido de la columna 20XN-1, debe ser la misma que se muestra en el Estado de Variación en la Hacienda Pública en la fila de Hacienda Pública/Patrimonio Contribuido Neto de 20XN-1 en las columnas de Hacienda Pública / Patrimonio Contribuido y Total.</t>
  </si>
  <si>
    <t>Estado de Situación Financiera
Estado de Variación en la Hacienda Pública</t>
  </si>
  <si>
    <t>08 ESF-VHP 02</t>
  </si>
  <si>
    <t>La cifra de la fila de Hacienda Pública/Patrimonio Generado de la columna 20XN-1, debe ser la misma que se muestra en el Estado de Variación en la Hacienda Pública en la fila de Hacienda Pública/Patrimonio Generado Neto de 20XN-1 en la columna Total.</t>
  </si>
  <si>
    <t>08 ESF-VHP 03</t>
  </si>
  <si>
    <t>La cifra de la fila de Exceso o Insuficiencia en la Actualización de la Hacienda Pública/Patrimonio de la columna 20XN-1, debe ser la misma que se muestra en el Estado de Variación en la Hacienda Pública en la fila de Exceso o Insuficiencia en la Actualización de la Hacienda Pública/Patrimonio Neto de 20XN-1 en las columnas de Exceso o Insuficiencia en la Actualización de la Hacienda Pública / Patrimonio y Total.</t>
  </si>
  <si>
    <t>08 ESF-VHP 04</t>
  </si>
  <si>
    <t>Las cifras de la fila de Total Hacienda Pública/Patrimonio de las columnas 20XN y 20XN-1, deben ser las mismas según corresponda, con las que se muestran en el Estado de Variación en la Hacienda Pública en las filas de la Hacienda Pública/Patrimonio Neto Final de 20XN y Hacienda Pública/Patrimonio Neto Final de 20XN-1 en la columna de Total respectivamente.</t>
  </si>
  <si>
    <t>09 VHP-ESF 01</t>
  </si>
  <si>
    <t>La cifra de la fila de Hacienda Pública/Patrimonio Contribuido Neto de 20XN-1 de la columna de Hacienda Pública / Patrimonio Contribuido y columna Total, deben ser las mismas que se muestra en el Estado de Situación Financiera en la fila de Hacienda Pública/Patrimonio Contribuido en la columna 20XN-1.</t>
  </si>
  <si>
    <t>Estado de Variación en la Hacienda Pública
Estado de Situación Financiera</t>
  </si>
  <si>
    <t>09 VHP-ESF 02</t>
  </si>
  <si>
    <t>La cifra de la fila de Hacienda Pública/Patrimonio Generado Neto de 20XN-1 de la columna Total, debe ser la misma que se muestra en el Estado de Situación Financiera en la fila de Hacienda Pública/Patrimonio Generado en la columna 20XN-1.</t>
  </si>
  <si>
    <t>09 VHP-ESF 03</t>
  </si>
  <si>
    <t>La cifra de la fila de Exceso o Insuficiencia en la Actualización de la Hacienda Pública/Patrimonio Neto de 20XN-1 de la columna de Exceso o Insuficiencia en la Actualización de la Hacienda Pública / Patrimonio y columna Total, deben ser las mismas que se muestra en el Estado de Situación Financiera en la fila de Exceso o Insuficiencia en la Actualización de la Hacienda Pública/Patrimonio en la columna 20XN-1.</t>
  </si>
  <si>
    <t>09 VHP-ESF 04</t>
  </si>
  <si>
    <t>Las cifras de las filas de Hacienda Pública/Patrimonio Neto Final de 20XN-1 y de Hacienda Pública/Patrimonio Neto Final de 20XN de la columna de Total, deben ser las mismas según corresponda, con las que se muestran en el Estado de Situación Financiera en la fila de Total Hacienda Pública/Patrimonio en las columnas 20XN-1 y 20XN.</t>
  </si>
  <si>
    <t>10 VHP-CSF 01</t>
  </si>
  <si>
    <t>Las cifras de las variaciones de las filas Aportaciones, Donaciones de Capital y Actualización de la columna Hacienda Pública / Patrimonio Contribuido del apartado Cambios en la Hacienda Pública/Patrimonio Contribuido Neto de 20XN, deben ser las mismas que se muestran en el Estado de Cambios en la Situación Financiera en el apartado Hacienda Pública/Patrimonio Contribuido de las filas mencionadas.</t>
  </si>
  <si>
    <t>Estado de Variación en la Hacienda Pública
Estado de Cambios en la Situación Financiera</t>
  </si>
  <si>
    <t>10 VHP-CSF 02</t>
  </si>
  <si>
    <t>Las cifras de las variaciones de las filas Revalúos, Reservas y Rectificaciones de Resultados de Ejercicios Anteriores del apartado Variaciones de la Hacienda Pública/Patrimonio Generado Neto de 20XN de la columna Hacienda Pública / Patrimonio Generado del Ejercicio, deben ser las mismas que se muestran en el Estado de Cambios en la Situación Financiera en el apartado Hacienda Pública/Patrimonio Generado de las filas mencionadas.</t>
  </si>
  <si>
    <t>10 VHP-CSF 03</t>
  </si>
  <si>
    <t>La cifra de la variación de la fila Resultados de Ejercicios Anteriores del apartado Variaciones de la Hacienda Pública/Patrimonio Generado Neto de 20XN de la columna Hacienda Pública / Patrimonio Generado de Ejercicios Anteriores, debe ser la misma que se muestra en el Estado de Cambios en la Situación Financiera en el apartado Hacienda Pública/Patrimonio Generado de la fila mencionada.</t>
  </si>
  <si>
    <t>10 VHP-CSF 04</t>
  </si>
  <si>
    <t>Las cifras de las variaciones en el apartado Cambios en el Exceso o Insuficiencia en la Actualización de la Hacienda Pública/Patrimonio Neto de 20XN en las filas Resultado por Posición Monetaria y Resultado por Tenencia de Activos no Monetarios de la columna Exceso o Insuficiencia en la Actualización de la Hacienda Pública/Patrimonio, deben ser las mismas que se muestran en el Estado de Cambios en la Situación Financiera en dicho concepto.</t>
  </si>
  <si>
    <t>11 VHP-ACT 01</t>
  </si>
  <si>
    <t>La cifra de la fila de Resultados del Ejercicio (Ahorro/Desahorro) del apartado Variaciones de la Hacienda Pública/Patrimonio Generado Neto de 20XN, en la columna de Hacienda Pública / Patrimonio Generado del Ejercicio debe ser la misma con la fila de Resultados del Ejercicio (Ahorro / Desahorro) de la columna 20XN del Estado de Actividades y del Estado de Situación Financiera.</t>
  </si>
  <si>
    <t>Estado de Variación en la Hacienda Pública
Estado de Actividades</t>
  </si>
  <si>
    <t>11 VHP-ACT 02</t>
  </si>
  <si>
    <t>La cifra de la fila de Resultados del Ejercicio (Ahorro/Desahorro) del apartado Hacienda Pública/Patrimonio Generado Neto de 20XN-1, en la columna de Hacienda Pública / Patrimonio Generado del Ejercicio debe ser la misma con la fila de Resultados del Ejercicio (Ahorro / Desahorro) de la columna 20XN-1 del Estado de Actividades y del Estado de Situación Financiera.</t>
  </si>
  <si>
    <t>11 VHP-ACT 03</t>
  </si>
  <si>
    <t>La cifra de la fila de Resultados de Ejercicios Anteriores del apartado Variaciones de la Hacienda Pública / Patrimonio Generado Neto de 20XN, en la columna Hacienda Pública / Patrimonio Generado del Ejercicio, con naturaleza contraria debe ser la misma en la fila de Resultados del Ejercicio (Ahorro / Desahorro) de la columna 20XN-1 del Estado de Actividades y del Estado de Situación Financiera.</t>
  </si>
  <si>
    <t>12 VHP-CSF 01</t>
  </si>
  <si>
    <t>La cifra de la fila de Resultados del Ejercicio (Ahorro/Desahorro) del apartado Variaciones de la Hacienda Pública/Patrimonio Generado Neto de 20XN, en la columna de Hacienda Pública / Patrimonio Generado del Ejercicio más la cifra de la fila de Resultados de Ejercicios Anteriores del apartado Variaciones de la Hacienda Pública / Patrimonio Generado Neto de 20XN, en la columna Hacienda Pública / Patrimonio Generado del Ejercicio, debe ser la misma con la fila de Resultados del Ejercicio (Ahorro / Desahorro) del Estado de Cambios en la Situación Financiera, si es positiva con el origen y si es negativa con la aplicación.</t>
  </si>
  <si>
    <t>13 CSF-EFE 01</t>
  </si>
  <si>
    <t>La cifra obtenida en la fila de Efectivo y Equivalentes ya sea de la columna de Origen o de Aplicación, debe ser la misma que se muestra en el Estado de Flujos de Efectivo en la fila de Incremento/Disminución Neta en el Efectivo y Equivalentes al Efectivo de la columna 20XN.</t>
  </si>
  <si>
    <t>Estado de Cambios en la Situación Financiera
Estado de Flujos de Efectivo</t>
  </si>
  <si>
    <t>14 CSF-EAA 01</t>
  </si>
  <si>
    <t>Las cifras de las filas de los rubros de Activo en las columnas de Origen o Aplicación, deben ser las mismas según corresponda, con las que se muestran en el Estado Analítico del Activo en las filas de los rubros de Activo de la columna de Variación del Periodo.</t>
  </si>
  <si>
    <t>Estado de Cambios en la Situación Financiera
Estado Analítico del Activo</t>
  </si>
  <si>
    <t>15 CSF-VHP 01</t>
  </si>
  <si>
    <t>A excepción del importe de Resultados del Ejercicio (Ahorro/Desahorro) y Resultados de Ejercicios Anteriores, todas las demás cifras de las filas del apartado Hacienda Pública / Patrimonio Generado del Estado de Cambios en la Situación Financiera deben ser las mismas con las filas de los rubros de Variaciones de la Hacienda Pública / Patrimonio Generado Neto de 20XN del Estado de Variación en la Hacienda Pública.</t>
  </si>
  <si>
    <t>Estado de Cambios en la Situación Financiera
Estado de Variación en la Hacienda Pública</t>
  </si>
  <si>
    <t>15 CSF-VHP 02</t>
  </si>
  <si>
    <t>La cifra de la fila Resultados del Ejercicio (Ahorro/Desahorro) debe ser la misma que la suma de las cifras de los rubros Resultados del Ejercicio Ahorro / Desahorro y Resultados de Ejercicios Anteriores del apartado Variaciones de la Hacienda Pública / Patrimonio Generado Neto de 20XN del Estado de Variación en la Hacienda Pública.</t>
  </si>
  <si>
    <t>16 EFE-CSF 01</t>
  </si>
  <si>
    <t>La cifra obtenida en la fila de Incremento/Disminución Neta en el Efectivo y Equivalentes al Efectivo de la columna 20XN, debe ser la misma que se muestra en el Estado de Cambios en la Situación Financiera en la fila de Efectivo y Equivalentes ya sea de la columna de Origen o de Aplicación.</t>
  </si>
  <si>
    <t>Estado de Flujos de Efectivo
Estado de Cambios en la Situación Financiera</t>
  </si>
  <si>
    <t>17 EFE-ESF 01</t>
  </si>
  <si>
    <t>Las cifras de la fila de Efectivo y Equivalentes al Efectivo al Final del Ejercicio de las columnas 20XN y 20XN-1, deben ser las mismas que se muestran en el Estado de Situación Financiera en la fila de Efectivo y Equivalentes en las columnas mencionadas.</t>
  </si>
  <si>
    <t>Estado de Flujos de Efectivo
Estado de Situación Financiera</t>
  </si>
  <si>
    <t>17 EFE-ESF 02</t>
  </si>
  <si>
    <t>La cifra de la fila de Efectivo y Equivalentes al Efectivo al Inicio del Ejercicio de la columna 20XN, debe ser la misma que se muestra en el Estado de Situación Financiera en la fila de Efectivo y Equivalentes de la columna 20XN-1.</t>
  </si>
  <si>
    <t>18 EAA-ESF 01</t>
  </si>
  <si>
    <t>Las cifras de las filas de los rubros de Activo de las columnas de Saldo Final y de Saldo Inicial, deben ser las mismas que se muestran en el Estado de Situación Financiera en las filas de los rubros del Activo de las columnas 20XN y 20XN-1 respectivamente.</t>
  </si>
  <si>
    <t>Estado Analítico del Activo
Estado de Situación Financiera</t>
  </si>
  <si>
    <t>19 EAA-CSF 01</t>
  </si>
  <si>
    <t>Las cifras de las filas de los rubros de Activo de la columna de Variación del Periodo, deben ser las mismas que se muestran en el Estado de Cambios en la Situación Financiera en las filas de los rubros del Activo en las columnas de Origen o Aplicación.</t>
  </si>
  <si>
    <t>Estado Analítico del Activo
Estado de Cambios en la Situación Financiera</t>
  </si>
  <si>
    <t>20 ADP-ESF 01</t>
  </si>
  <si>
    <t>Los saldos de la fila de Total de Deuda Pública y Otros Pasivos en las columnas de Saldo Inicial del Periodo y de Saldo Final del Periodo deben coincidir según corresponda, con el Estado de Situación Financiera en la fila del Total del Pasivo de las columnas 20XN-1 y 20XN respectivamente.</t>
  </si>
  <si>
    <t>Estado Analítico de la Deuda y Otros pasivos
Estado de Situación Financiera</t>
  </si>
  <si>
    <t>Concepto</t>
  </si>
  <si>
    <t>20XN-1</t>
  </si>
  <si>
    <t>INGRESOS Y OTROS BENEFICIOS</t>
  </si>
  <si>
    <t>Ingresos de Gestión</t>
  </si>
  <si>
    <t>Impuestos</t>
  </si>
  <si>
    <t>Cuotas y Aportaciones de Seguridad Social</t>
  </si>
  <si>
    <t>Contribuciones de Mejoras</t>
  </si>
  <si>
    <t>Derechos</t>
  </si>
  <si>
    <t>Productos</t>
  </si>
  <si>
    <t>Aprovechamientos</t>
  </si>
  <si>
    <t>Ingresos por Venta de Bienes y Prestación de Servicios</t>
  </si>
  <si>
    <t>Participaciones, Aportaciones, Convenios, Incentivos Derivados de la Colaboración Fiscal, Fondos Distintos de Aportaciones, Transferencias, Asignaciones, Subsidios y Subvenciones, y Pensiones y Jubilaciones</t>
  </si>
  <si>
    <t>Participaciones, Aportaciones, Convenios, Incentivos Derivados de la Colaboración Fiscal y Fondos Distintos de Aportaciones</t>
  </si>
  <si>
    <t>Transferencias, Asignaciones, Subsidios y Subvenciones, y Pensiones y Jubilaciones</t>
  </si>
  <si>
    <t>Otros Ingresos y Beneficios</t>
  </si>
  <si>
    <t>Ingresos Financieros</t>
  </si>
  <si>
    <t>Incremento por Variación de Inventarios</t>
  </si>
  <si>
    <t>Disminución del Exceso de Estimaciones por Pérdida o Deterioro u Obsolescencia</t>
  </si>
  <si>
    <t>Disminución del Exceso de Provisiones</t>
  </si>
  <si>
    <t>Otros Ingresos y Beneficios Varios</t>
  </si>
  <si>
    <t>Total de Ingresos y Otros Beneficios</t>
  </si>
  <si>
    <t>GASTOS Y OTRAS PÉRDIDAS</t>
  </si>
  <si>
    <t>Gastos de Funcionamiento</t>
  </si>
  <si>
    <t>Servicios Personales</t>
  </si>
  <si>
    <t>Materiales y Suministros</t>
  </si>
  <si>
    <t>Servicios Generales</t>
  </si>
  <si>
    <t>Transferencias, Asignaciones, Subsidios y Otras Ayudas</t>
  </si>
  <si>
    <t>Transferencias Internas y Asignaciones al Sector Público</t>
  </si>
  <si>
    <t>Transferencias al Resto del Sector Público</t>
  </si>
  <si>
    <t>Subsidios y Subvenciones</t>
  </si>
  <si>
    <t>Ayudas Sociales</t>
  </si>
  <si>
    <t>Pensiones y Jubilaciones</t>
  </si>
  <si>
    <t>Transferencias a Fideicomisos, Mandatos y Contratos Análogos</t>
  </si>
  <si>
    <t>Transferencias a la Seguridad Social</t>
  </si>
  <si>
    <t>Donativos</t>
  </si>
  <si>
    <t>Transferencias al Exterior</t>
  </si>
  <si>
    <t>Participaciones y Aportaciones</t>
  </si>
  <si>
    <t>Participaciones</t>
  </si>
  <si>
    <t>Aportaciones</t>
  </si>
  <si>
    <t>Convenios</t>
  </si>
  <si>
    <t>Intereses, Comisiones y Otros Gastos de la Deuda Pública</t>
  </si>
  <si>
    <t>Intereses de la Deuda Pública</t>
  </si>
  <si>
    <t>Comisiones de la Deuda Pública</t>
  </si>
  <si>
    <t>Gastos de la Deuda Pública</t>
  </si>
  <si>
    <t>Costo por Coberturas</t>
  </si>
  <si>
    <t>Apoyos Financieros</t>
  </si>
  <si>
    <t>Otros Gastos y Pérdidas Extraordinarias</t>
  </si>
  <si>
    <t>Estimaciones, Depreciaciones, Deterioros, Obsolescencia y Amortizaciones</t>
  </si>
  <si>
    <t>Provisiones</t>
  </si>
  <si>
    <t>Disminución de Inventarios</t>
  </si>
  <si>
    <t>Aumento por Insuficiencia de Estimaciones por Pérdida o Deterioro u Obsolescencia</t>
  </si>
  <si>
    <t>Aumento por Insuficiencia de Provisiones</t>
  </si>
  <si>
    <t>Otros Gastos</t>
  </si>
  <si>
    <t>Inversión Pública</t>
  </si>
  <si>
    <t>Inversión Pública no Capitalizable</t>
  </si>
  <si>
    <t>Total de Gastos y Otras Pérdidas</t>
  </si>
  <si>
    <t>Resultados del Ejercicio (Ahorro/Desahorro)</t>
  </si>
  <si>
    <t>Bajo protesta de decir verdad declaramos que los Estados Financieros y sus notas, son razonablemente correctos y son responsabilidad del emisor.</t>
  </si>
  <si>
    <t>ACTIVO</t>
  </si>
  <si>
    <t>PASIVO</t>
  </si>
  <si>
    <t>Activo Circulante</t>
  </si>
  <si>
    <t>Pasivo Circulante</t>
  </si>
  <si>
    <t>Efectivo y Equivalentes</t>
  </si>
  <si>
    <t>Cuentas por Pagar a Corto Plazo</t>
  </si>
  <si>
    <t>Derechos a Recibir Efectivo o Equivalentes</t>
  </si>
  <si>
    <t>Documentos por Pagar a Corto Plazo</t>
  </si>
  <si>
    <t>Derechos a Recibir Bienes o Servicios</t>
  </si>
  <si>
    <t>Porción a Corto Plazo de la Deuda Pública a Largo Plazo</t>
  </si>
  <si>
    <t>Inventarios</t>
  </si>
  <si>
    <t>Títulos y Valores a Corto Plazo</t>
  </si>
  <si>
    <t>Almacenes</t>
  </si>
  <si>
    <t>Pasivos Diferidos a Corto Plazo</t>
  </si>
  <si>
    <t>Estimación por Pérdida o Deterioro de Activos Circulantes</t>
  </si>
  <si>
    <t>Fondos y Bienes de Terceros en Garantía y/o Administración a Corto Plazo</t>
  </si>
  <si>
    <t>Otros Activos Circulantes</t>
  </si>
  <si>
    <t>Provisiones a Corto Plazo</t>
  </si>
  <si>
    <t>Otros Pasivos a Corto Plazo</t>
  </si>
  <si>
    <t>Total de Activos Circulantes</t>
  </si>
  <si>
    <t>Total de Pasivos Circulantes</t>
  </si>
  <si>
    <t>Activo No Circulante</t>
  </si>
  <si>
    <t>Inversiones Financieras a Largo Plazo</t>
  </si>
  <si>
    <t>Pasivo No Circulante</t>
  </si>
  <si>
    <t>Derechos a Recibir Efectivo o Equivalentes a Largo Plazo</t>
  </si>
  <si>
    <t>Cuentas por Pagar a Largo Plazo</t>
  </si>
  <si>
    <t>Bienes Inmuebles, Infraestructura y Construcciones en Proceso</t>
  </si>
  <si>
    <t>Documentos por Pagar a Largo Plazo</t>
  </si>
  <si>
    <t>Bienes Muebles</t>
  </si>
  <si>
    <t>Deuda Pública a Largo Plazo</t>
  </si>
  <si>
    <t>Activos Intangibles</t>
  </si>
  <si>
    <t>Pasivos Diferidos a Largo Plazo</t>
  </si>
  <si>
    <t>Depreciación, Deterioro y Amortización Acumulada de Bienes</t>
  </si>
  <si>
    <t>Fondos y Bienes de Terceros en Garantía y/o Administración a Largo Plazo</t>
  </si>
  <si>
    <t>Activos Diferidos</t>
  </si>
  <si>
    <t>Provisiones a Largo Plazo</t>
  </si>
  <si>
    <t>Estimación por Pérdida o Deterioro de Activos no Circulantes</t>
  </si>
  <si>
    <t>Otros Activos no Circulantes</t>
  </si>
  <si>
    <t>Total de Pasivos No Circulantes</t>
  </si>
  <si>
    <t>Total de Activos No Circulantes</t>
  </si>
  <si>
    <t>Total del Pasivo</t>
  </si>
  <si>
    <t>Total del Activo</t>
  </si>
  <si>
    <t>HACIENDA PÚBLICA/PATRIMONIO</t>
  </si>
  <si>
    <t>Hacienda Pública/Patrimonio Contribuido</t>
  </si>
  <si>
    <t>Donaciones de Capital</t>
  </si>
  <si>
    <t>Actualización de la Hacienda Pública/Patrimonio</t>
  </si>
  <si>
    <t>Hacienda Pública/Patrimonio Generado</t>
  </si>
  <si>
    <t>Resultados del Ejercicio (Ahorro/ Desahorro)</t>
  </si>
  <si>
    <t>Resultados de Ejercicios Anteriores</t>
  </si>
  <si>
    <t>Revalúos</t>
  </si>
  <si>
    <t>Reservas</t>
  </si>
  <si>
    <t>Rectificaciones de Resultados de Ejercicios Anteriores</t>
  </si>
  <si>
    <t>Exceso o Insuficiencia en la Actualización de la Hacienda Pública/Patrimonio</t>
  </si>
  <si>
    <t>Resultado por Posición Monetaria</t>
  </si>
  <si>
    <t>Resultado por Tenencia de Activos no Monetarios</t>
  </si>
  <si>
    <t>Total Hacienda Pública/Patrimonio</t>
  </si>
  <si>
    <t>Total del Pasivo y Hacienda Pública/Patrimonio</t>
  </si>
  <si>
    <t>Hacienda Pública / Patrimonio Contribuido</t>
  </si>
  <si>
    <t>Hacienda Pública / Patrimonio Generado de Ejercicios Anteriores</t>
  </si>
  <si>
    <t>Hacienda Pública / Patrimonio Generado del Ejercicio</t>
  </si>
  <si>
    <t>Exceso o Insuficiencia en la Actualización de la Hacienda Pública / Patrimonio</t>
  </si>
  <si>
    <t>Total</t>
  </si>
  <si>
    <t>Origen</t>
  </si>
  <si>
    <t>Aplicación</t>
  </si>
  <si>
    <t>Flujos de Efectivo de las Actividades de Operación</t>
  </si>
  <si>
    <t>XX</t>
  </si>
  <si>
    <t>Otros Orígenes de Operación</t>
  </si>
  <si>
    <t>OTOROP</t>
  </si>
  <si>
    <t>Otras Aplicaciones de Operación</t>
  </si>
  <si>
    <t>Flujos Netos de Efectivo por Actividades de Operación</t>
  </si>
  <si>
    <t>Otros Orígenes de Inversión</t>
  </si>
  <si>
    <t>Otras Aplicaciones de Inversión</t>
  </si>
  <si>
    <t>Flujos Netos de Efectivo por Actividades de Inversión</t>
  </si>
  <si>
    <t>Endeudamiento Neto</t>
  </si>
  <si>
    <t>Interno</t>
  </si>
  <si>
    <t>010000</t>
  </si>
  <si>
    <t>Externo</t>
  </si>
  <si>
    <t>030000</t>
  </si>
  <si>
    <t>Otros Orígenes de Financiamiento</t>
  </si>
  <si>
    <t>020000</t>
  </si>
  <si>
    <t>Servicios de la Deuda</t>
  </si>
  <si>
    <t>INTER</t>
  </si>
  <si>
    <t>EXTER</t>
  </si>
  <si>
    <t>Otras Aplicaciones de Financiamiento</t>
  </si>
  <si>
    <t>Flujos Netos de Efectivo por Actividades de Financiamiento</t>
  </si>
  <si>
    <t>Incremento/Disminución Neta en el Efectivo y Equivalentes al Efectivo</t>
  </si>
  <si>
    <t>Efectivo y Equivalentes al Efectivo al Inicio del Ejercicio</t>
  </si>
  <si>
    <t>Efectivo y Equivalentes al Efectivo al Final del Ejercicio</t>
  </si>
  <si>
    <t>Saldo Inicial</t>
  </si>
  <si>
    <t>Cargos del Periodo</t>
  </si>
  <si>
    <t>Abonos del Periodo</t>
  </si>
  <si>
    <t>Saldo Final</t>
  </si>
  <si>
    <t>Denominación de las Deudas</t>
  </si>
  <si>
    <t>Moneda de Contratación</t>
  </si>
  <si>
    <t>Institución o País Acreedor</t>
  </si>
  <si>
    <t>Saldo Inicial del Período</t>
  </si>
  <si>
    <t>Saldo Final del Período</t>
  </si>
  <si>
    <t>DEUDA PÚBLICA</t>
  </si>
  <si>
    <t>Corto Plazo</t>
  </si>
  <si>
    <t>Deuda Interna</t>
  </si>
  <si>
    <t>Instituciones de Crédito</t>
  </si>
  <si>
    <t>Títulos y Valores</t>
  </si>
  <si>
    <t>Arrendamientos Financieros</t>
  </si>
  <si>
    <t>Deuda Externa</t>
  </si>
  <si>
    <t>Organismos Financieros Internacionales</t>
  </si>
  <si>
    <t>Deuda Bilateral</t>
  </si>
  <si>
    <t>Subtotal de Deuda Pública a Corto Plazo</t>
  </si>
  <si>
    <t>Largo Plazo</t>
  </si>
  <si>
    <t>Subtotal de Deuda Pública a Largo Plazo</t>
  </si>
  <si>
    <t>Total de Otros Pasivos</t>
  </si>
  <si>
    <t>Total de Deuda Pública y Otros Pasivos</t>
  </si>
  <si>
    <t>CRUCE/Concepto a validar</t>
  </si>
  <si>
    <t>REPORTE</t>
  </si>
  <si>
    <t>ESF</t>
  </si>
  <si>
    <t>EAA</t>
  </si>
  <si>
    <t>EFE</t>
  </si>
  <si>
    <t>Total Activo= Pasivo + Capital</t>
  </si>
  <si>
    <t>Total Pasivo</t>
  </si>
  <si>
    <t>Total de Hacienda Pública/Patrimonio</t>
  </si>
  <si>
    <t>Hacienda Pública/Patrimonio Contribuido Neto de 20XN-1</t>
  </si>
  <si>
    <t xml:space="preserve">Hacienda Pública/Patrimonio Generado Neto de 20XN-1 </t>
  </si>
  <si>
    <t>Exceso o Insuficiencia en la Actualización de la Hacienda Pública/Patrimonio Neto de 20XN-1</t>
  </si>
  <si>
    <t xml:space="preserve">Hacienda Pública/Patrimonio Neto Final de 20XN-1 </t>
  </si>
  <si>
    <t>ACT</t>
  </si>
  <si>
    <t xml:space="preserve">ACT </t>
  </si>
  <si>
    <t>IMPORTE</t>
  </si>
  <si>
    <t>DIFERENCIA</t>
  </si>
  <si>
    <t>VHP</t>
  </si>
  <si>
    <t>ADP</t>
  </si>
  <si>
    <t>CSF</t>
  </si>
  <si>
    <t>Sistema Municipal de Agua Potable y Alcantarillado de Uriangato, Gto.
Estado de Actividades
Del 1 de Enero al 31 de Marzo de 2024
(Cifras en Pesos)</t>
  </si>
  <si>
    <t>Sistema Municipal de Agua Potable y Alcantarillado de Uriangato, Gto.
Estado de Situación Financiera
Al 31 de Marzo de 2024
(Cifras en Pesos)</t>
  </si>
  <si>
    <t>Hacienda Pública/Patrimonio Contribuido Neto de 2023</t>
  </si>
  <si>
    <t>Hacienda Pública/Patrimonio Generado Neto de 2023</t>
  </si>
  <si>
    <t>Exceso o Insuficiencia en la Actualización de la Hacienda Pública/Patrimonio Neto de 2023</t>
  </si>
  <si>
    <t>Hacienda Pública/Patrimonio Neto Final de 2023</t>
  </si>
  <si>
    <t>Cambios en la Hacienda Pública/Patrimonio Contribuido Neto de 2024</t>
  </si>
  <si>
    <t>Variaciones de la Hacienda Pública/Patrimonio Generado Neto de 2024</t>
  </si>
  <si>
    <t>Cambios en el Exceso o Insuficiencia en la Actualización de la Hacienda Pública/Patrimonio Neto de 2024</t>
  </si>
  <si>
    <t>Hacienda Pública/Patrimonio Neto Final de 2024</t>
  </si>
  <si>
    <t>Sistema Municipal de Agua Potable y Alcantarillado de Uriangato, Gto.
Estado de Variación en la Hacienda Pública
Del 1 de Enero 31 de Marzo de 2024
(Cifras en Pesos)</t>
  </si>
  <si>
    <t>Sistema Municipal de Agua Potable y Alcantarillado de Uriangato, Gto.
Estado de Cambios en la Situación Financiera
Del 1 de Enero al 31 de Marzo de 2024
(Cifras en Pesos)</t>
  </si>
  <si>
    <t>Sistema Municipal de Agua Potable y Alcantarillado de Uriangato, Gto.
Estado de Flujos de Efectivo
Del 1 de Enero al 31 de Marzo de 2024
(Cifras en Pesos)</t>
  </si>
  <si>
    <t>Flujos de Efectivo de las Actividades de Inversión</t>
  </si>
  <si>
    <t>Flujos de Efectivo de las Actividades de Financiamiento</t>
  </si>
  <si>
    <t>Sistema Municipal de Agua Potable y Alcantarillado de Uriangato, Gto.
Estado Analítico del Activo
Del 1 de Enero al 31 de Marzo de 2024
(Cifras en Pesos)</t>
  </si>
  <si>
    <t>Variación del Periodo</t>
  </si>
  <si>
    <t>Sistema Municipal de Agua Potable y Alcantarillado de Uriangato, Gto.
Estado Analítico de la Deuda y Otros Pasivos
Del 1 de Enero al 31 de Marzo de 2024
(Cifras en Pesos)</t>
  </si>
  <si>
    <t>Sistema Municipal de Agua Potable y Alcantarillado de Uriangato, Gto.</t>
  </si>
  <si>
    <t>Correspondiente del 01 de enero al 31 de Marzo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</si>
</sst>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3" formatCode="_-* #,##0.00_-;\-* #,##0.00_-;_-* &quot;-&quot;??_-;_-@_-"/>
    <numFmt numFmtId="164" formatCode="0_ ;\-0\ "/>
    <numFmt numFmtId="165" formatCode="#,##0.00_ ;[Red]\-#,##0.00\ "/>
    <numFmt numFmtId="166" formatCode="#,##0.00_ ;\-#,##0.00\ "/>
    <numFmt numFmtId="169" formatCode="_-&quot;$&quot;* #,##0.00_-;\-&quot;$&quot;* #,##0.00_-;_-&quot;$&quot;* &quot;-&quot;??_-;_-@_-"/>
    <numFmt numFmtId="170" formatCode="_-* #,##0.00_-;\-* #,##0.00_-;_-* &quot;-&quot;??_-;_-@_-"/>
    <numFmt numFmtId="171" formatCode="_-[$€-2]* #,##0.00_-;\-[$€-2]* #,##0.00_-;_-[$€-2]* &quot;-&quot;??_-"/>
    <numFmt numFmtId="172" formatCode="General_)"/>
  </numFmts>
  <fonts count="17" x14ac:knownFonts="1">
    <font>
      <sz val="11"/>
      <color theme="1"/>
      <name val="Calibri"/>
      <family val="2"/>
      <scheme val="minor"/>
    </font>
    <font>
      <sz val="11"/>
      <color rgb="FF000000"/>
      <name val="Calibri"/>
      <family val="2"/>
    </font>
    <font>
      <b/>
      <sz val="8"/>
      <color rgb="FF000000"/>
      <name val="Arial"/>
      <family val="2"/>
    </font>
    <font>
      <b/>
      <sz val="8"/>
      <name val="Arial"/>
      <family val="2"/>
    </font>
    <font>
      <sz val="8"/>
      <color theme="1"/>
      <name val="Arial"/>
      <family val="2"/>
    </font>
    <font>
      <b/>
      <sz val="8"/>
      <color theme="1"/>
      <name val="Arial"/>
      <family val="2"/>
    </font>
    <font>
      <sz val="11"/>
      <color theme="1"/>
      <name val="Calibri"/>
      <family val="2"/>
      <scheme val="minor"/>
    </font>
    <font>
      <sz val="10"/>
      <name val="Arial"/>
      <family val="2"/>
    </font>
    <font>
      <sz val="8"/>
      <name val="Arial"/>
      <family val="2"/>
    </font>
    <font>
      <sz val="8"/>
      <color theme="0"/>
      <name val="Arial"/>
      <family val="2"/>
    </font>
    <font>
      <b/>
      <i/>
      <sz val="8"/>
      <name val="Arial"/>
      <family val="2"/>
    </font>
    <font>
      <sz val="8"/>
      <color theme="0"/>
      <name val="Calibri Light"/>
      <family val="2"/>
      <scheme val="major"/>
    </font>
    <font>
      <b/>
      <sz val="8"/>
      <color theme="1"/>
      <name val="Segoe UI Black"/>
      <family val="2"/>
    </font>
    <font>
      <b/>
      <sz val="8"/>
      <color theme="7" tint="0.79998168889431442"/>
      <name val="Segoe UI Black"/>
      <family val="2"/>
    </font>
    <font>
      <sz val="8"/>
      <color theme="2" tint="-0.749992370372631"/>
      <name val="Arial"/>
      <family val="2"/>
    </font>
    <font>
      <b/>
      <sz val="8"/>
      <color theme="2" tint="-0.749992370372631"/>
      <name val="Arial"/>
      <family val="2"/>
    </font>
    <font>
      <sz val="11"/>
      <color indexed="8"/>
      <name val="Calibri"/>
      <family val="2"/>
    </font>
  </fonts>
  <fills count="15">
    <fill>
      <patternFill patternType="none"/>
    </fill>
    <fill>
      <patternFill patternType="gray125"/>
    </fill>
    <fill>
      <patternFill patternType="solid">
        <fgColor theme="0" tint="-0.14999847407452621"/>
        <bgColor rgb="FF000000"/>
      </patternFill>
    </fill>
    <fill>
      <patternFill patternType="solid">
        <fgColor theme="0" tint="-0.249977111117893"/>
        <bgColor indexed="64"/>
      </patternFill>
    </fill>
    <fill>
      <patternFill patternType="solid">
        <fgColor rgb="FFFFFFCC"/>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7"/>
        <bgColor indexed="64"/>
      </patternFill>
    </fill>
    <fill>
      <patternFill patternType="solid">
        <fgColor theme="9" tint="-0.249977111117893"/>
        <bgColor indexed="64"/>
      </patternFill>
    </fill>
  </fills>
  <borders count="7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theme="1" tint="0.499984740745262"/>
      </left>
      <right/>
      <top/>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top/>
      <bottom/>
      <diagonal/>
    </border>
    <border>
      <left style="thin">
        <color indexed="64"/>
      </left>
      <right style="thin">
        <color indexed="64"/>
      </right>
      <top/>
      <bottom style="thin">
        <color indexed="64"/>
      </bottom>
      <diagonal/>
    </border>
    <border>
      <left style="thin">
        <color theme="1" tint="0.499984740745262"/>
      </left>
      <right style="thin">
        <color theme="1" tint="0.499984740745262"/>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theme="1" tint="0.499984740745262"/>
      </right>
      <top style="medium">
        <color indexed="64"/>
      </top>
      <bottom style="medium">
        <color theme="1" tint="0.499984740745262"/>
      </bottom>
      <diagonal/>
    </border>
    <border>
      <left style="medium">
        <color theme="1" tint="0.499984740745262"/>
      </left>
      <right style="medium">
        <color theme="1" tint="0.499984740745262"/>
      </right>
      <top style="medium">
        <color indexed="64"/>
      </top>
      <bottom style="medium">
        <color theme="1" tint="0.499984740745262"/>
      </bottom>
      <diagonal/>
    </border>
    <border>
      <left style="medium">
        <color theme="1" tint="0.499984740745262"/>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theme="1" tint="0.499984740745262"/>
      </bottom>
      <diagonal/>
    </border>
    <border>
      <left style="thin">
        <color indexed="64"/>
      </left>
      <right style="medium">
        <color indexed="64"/>
      </right>
      <top style="thin">
        <color indexed="64"/>
      </top>
      <bottom/>
      <diagonal/>
    </border>
    <border>
      <left style="medium">
        <color indexed="64"/>
      </left>
      <right style="thin">
        <color theme="1" tint="0.499984740745262"/>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1" tint="0.499984740745262"/>
      </left>
      <right style="medium">
        <color theme="1" tint="0.499984740745262"/>
      </right>
      <top style="medium">
        <color indexed="64"/>
      </top>
      <bottom/>
      <diagonal/>
    </border>
    <border>
      <left style="medium">
        <color indexed="64"/>
      </left>
      <right style="thin">
        <color theme="1" tint="0.499984740745262"/>
      </right>
      <top/>
      <bottom style="thin">
        <color theme="1" tint="0.499984740745262"/>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theme="1" tint="0.499984740745262"/>
      </right>
      <top style="medium">
        <color indexed="64"/>
      </top>
      <bottom style="medium">
        <color indexed="64"/>
      </bottom>
      <diagonal/>
    </border>
    <border>
      <left style="thin">
        <color theme="1" tint="0.499984740745262"/>
      </left>
      <right style="thin">
        <color theme="1" tint="0.499984740745262"/>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theme="1" tint="0.499984740745262"/>
      </bottom>
      <diagonal/>
    </border>
    <border>
      <left/>
      <right style="thin">
        <color theme="1" tint="0.499984740745262"/>
      </right>
      <top style="medium">
        <color indexed="64"/>
      </top>
      <bottom style="thin">
        <color theme="1" tint="0.499984740745262"/>
      </bottom>
      <diagonal/>
    </border>
    <border>
      <left style="thin">
        <color theme="1" tint="0.499984740745262"/>
      </left>
      <right style="thin">
        <color theme="1" tint="0.499984740745262"/>
      </right>
      <top style="medium">
        <color indexed="64"/>
      </top>
      <bottom style="thin">
        <color theme="1" tint="0.499984740745262"/>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theme="1" tint="0.499984740745262"/>
      </right>
      <top/>
      <bottom style="medium">
        <color indexed="64"/>
      </bottom>
      <diagonal/>
    </border>
    <border>
      <left style="thin">
        <color theme="1" tint="0.499984740745262"/>
      </left>
      <right style="thin">
        <color theme="1" tint="0.499984740745262"/>
      </right>
      <top/>
      <bottom style="medium">
        <color indexed="64"/>
      </bottom>
      <diagonal/>
    </border>
    <border>
      <left style="medium">
        <color indexed="64"/>
      </left>
      <right style="thin">
        <color theme="1" tint="0.499984740745262"/>
      </right>
      <top/>
      <bottom style="medium">
        <color indexed="64"/>
      </bottom>
      <diagonal/>
    </border>
    <border>
      <left/>
      <right style="thin">
        <color theme="1" tint="0.499984740745262"/>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medium">
        <color theme="1" tint="0.499984740745262"/>
      </right>
      <top style="medium">
        <color theme="1" tint="0.499984740745262"/>
      </top>
      <bottom style="medium">
        <color indexed="64"/>
      </bottom>
      <diagonal/>
    </border>
    <border>
      <left style="medium">
        <color theme="1" tint="0.499984740745262"/>
      </left>
      <right style="medium">
        <color theme="1" tint="0.499984740745262"/>
      </right>
      <top style="medium">
        <color theme="1" tint="0.499984740745262"/>
      </top>
      <bottom style="medium">
        <color indexed="64"/>
      </bottom>
      <diagonal/>
    </border>
    <border>
      <left style="medium">
        <color theme="1" tint="0.499984740745262"/>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theme="1" tint="0.499984740745262"/>
      </left>
      <right/>
      <top style="medium">
        <color indexed="64"/>
      </top>
      <bottom/>
      <diagonal/>
    </border>
    <border>
      <left style="medium">
        <color theme="1" tint="0.499984740745262"/>
      </left>
      <right/>
      <top/>
      <bottom style="medium">
        <color indexed="64"/>
      </bottom>
      <diagonal/>
    </border>
    <border>
      <left/>
      <right style="thin">
        <color indexed="64"/>
      </right>
      <top/>
      <bottom/>
      <diagonal/>
    </border>
    <border>
      <left style="thin">
        <color indexed="64"/>
      </left>
      <right/>
      <top style="medium">
        <color indexed="64"/>
      </top>
      <bottom/>
      <diagonal/>
    </border>
    <border>
      <left style="thin">
        <color indexed="64"/>
      </left>
      <right style="medium">
        <color indexed="64"/>
      </right>
      <top/>
      <bottom style="medium">
        <color indexed="64"/>
      </bottom>
      <diagonal/>
    </border>
  </borders>
  <cellStyleXfs count="23">
    <xf numFmtId="0" fontId="0" fillId="0" borderId="0"/>
    <xf numFmtId="0" fontId="1" fillId="0" borderId="0"/>
    <xf numFmtId="0" fontId="7" fillId="0" borderId="0"/>
    <xf numFmtId="43" fontId="6" fillId="0" borderId="0" applyFont="0" applyFill="0" applyBorder="0" applyAlignment="0" applyProtection="0"/>
    <xf numFmtId="0" fontId="4"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71" fontId="7" fillId="0" borderId="0" applyFont="0" applyFill="0" applyBorder="0" applyAlignment="0" applyProtection="0"/>
    <xf numFmtId="170" fontId="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6" fillId="0" borderId="0" applyFont="0" applyFill="0" applyBorder="0" applyAlignment="0" applyProtection="0"/>
    <xf numFmtId="169" fontId="7" fillId="0" borderId="0" applyFont="0" applyFill="0" applyBorder="0" applyAlignment="0" applyProtection="0"/>
    <xf numFmtId="0" fontId="6" fillId="0" borderId="0"/>
    <xf numFmtId="0" fontId="6" fillId="0" borderId="0"/>
    <xf numFmtId="0" fontId="7" fillId="0" borderId="0"/>
    <xf numFmtId="0" fontId="7" fillId="0" borderId="0"/>
    <xf numFmtId="0" fontId="7" fillId="0" borderId="0"/>
    <xf numFmtId="0" fontId="7" fillId="0" borderId="0"/>
    <xf numFmtId="0" fontId="6" fillId="0" borderId="0"/>
    <xf numFmtId="0" fontId="6" fillId="0" borderId="0"/>
    <xf numFmtId="172" fontId="7" fillId="0" borderId="0"/>
  </cellStyleXfs>
  <cellXfs count="338">
    <xf numFmtId="0" fontId="0" fillId="0" borderId="0" xfId="0"/>
    <xf numFmtId="0" fontId="2" fillId="2" borderId="0" xfId="1" applyFont="1" applyFill="1" applyAlignment="1">
      <alignment horizontal="right" vertical="center"/>
    </xf>
    <xf numFmtId="0" fontId="3" fillId="2" borderId="0" xfId="1" applyFont="1" applyFill="1" applyAlignment="1">
      <alignment horizontal="center" vertical="center"/>
    </xf>
    <xf numFmtId="0" fontId="4" fillId="0" borderId="0" xfId="0" applyFont="1"/>
    <xf numFmtId="0" fontId="5" fillId="0" borderId="0" xfId="0" applyFont="1" applyAlignment="1">
      <alignment horizontal="center"/>
    </xf>
    <xf numFmtId="0" fontId="4" fillId="0" borderId="0" xfId="0" applyFont="1" applyAlignment="1">
      <alignment horizontal="center" vertical="center"/>
    </xf>
    <xf numFmtId="0" fontId="4" fillId="0" borderId="0" xfId="0" applyFont="1" applyAlignment="1">
      <alignment wrapText="1"/>
    </xf>
    <xf numFmtId="0" fontId="4" fillId="0" borderId="0" xfId="0" applyFont="1" applyAlignment="1">
      <alignment horizontal="center" vertical="center" wrapText="1"/>
    </xf>
    <xf numFmtId="0" fontId="8" fillId="0" borderId="0" xfId="2" applyFont="1" applyFill="1" applyBorder="1" applyAlignment="1" applyProtection="1">
      <alignment vertical="top"/>
      <protection locked="0"/>
    </xf>
    <xf numFmtId="0" fontId="3" fillId="3" borderId="4" xfId="2" applyFont="1" applyFill="1" applyBorder="1" applyAlignment="1" applyProtection="1">
      <alignment horizontal="center" vertical="center"/>
      <protection locked="0"/>
    </xf>
    <xf numFmtId="0" fontId="3" fillId="0" borderId="4" xfId="2" applyFont="1" applyFill="1" applyBorder="1" applyAlignment="1" applyProtection="1">
      <alignment horizontal="left" vertical="top" wrapText="1" indent="1"/>
      <protection locked="0"/>
    </xf>
    <xf numFmtId="0" fontId="8" fillId="0" borderId="4" xfId="2" applyNumberFormat="1" applyFont="1" applyFill="1" applyBorder="1" applyAlignment="1" applyProtection="1">
      <alignment horizontal="center" vertical="center"/>
      <protection locked="0"/>
    </xf>
    <xf numFmtId="0" fontId="3" fillId="0" borderId="0" xfId="2" applyFont="1" applyFill="1" applyBorder="1" applyAlignment="1" applyProtection="1">
      <alignment vertical="top"/>
      <protection locked="0"/>
    </xf>
    <xf numFmtId="0" fontId="3" fillId="0" borderId="4" xfId="2" applyFont="1" applyFill="1" applyBorder="1" applyAlignment="1" applyProtection="1">
      <alignment horizontal="left" vertical="top" wrapText="1" indent="2"/>
      <protection locked="0"/>
    </xf>
    <xf numFmtId="4" fontId="3" fillId="0" borderId="4" xfId="3" applyNumberFormat="1" applyFont="1" applyFill="1" applyBorder="1" applyAlignment="1" applyProtection="1">
      <alignment horizontal="right" vertical="top"/>
      <protection locked="0"/>
    </xf>
    <xf numFmtId="0" fontId="8" fillId="0" borderId="4" xfId="2" applyFont="1" applyFill="1" applyBorder="1" applyAlignment="1" applyProtection="1">
      <alignment horizontal="left" vertical="top" wrapText="1" indent="3"/>
      <protection locked="0"/>
    </xf>
    <xf numFmtId="4" fontId="8" fillId="0" borderId="4" xfId="2" applyNumberFormat="1" applyFont="1" applyFill="1" applyBorder="1" applyAlignment="1" applyProtection="1">
      <alignment horizontal="right"/>
      <protection locked="0"/>
    </xf>
    <xf numFmtId="0" fontId="9" fillId="0" borderId="0" xfId="2" applyFont="1" applyFill="1" applyBorder="1" applyAlignment="1" applyProtection="1">
      <alignment vertical="top"/>
      <protection locked="0"/>
    </xf>
    <xf numFmtId="0" fontId="8" fillId="0" borderId="4" xfId="2" applyFont="1" applyFill="1" applyBorder="1" applyAlignment="1" applyProtection="1">
      <alignment horizontal="left" vertical="top" wrapText="1"/>
      <protection locked="0"/>
    </xf>
    <xf numFmtId="4" fontId="3" fillId="0" borderId="4" xfId="2" applyNumberFormat="1" applyFont="1" applyFill="1" applyBorder="1" applyAlignment="1" applyProtection="1">
      <alignment horizontal="right" vertical="top"/>
      <protection locked="0"/>
    </xf>
    <xf numFmtId="0" fontId="3" fillId="0" borderId="4" xfId="2" applyFont="1" applyFill="1" applyBorder="1" applyAlignment="1" applyProtection="1">
      <alignment horizontal="left" vertical="top" wrapText="1"/>
      <protection locked="0"/>
    </xf>
    <xf numFmtId="0" fontId="4" fillId="0" borderId="0" xfId="4" applyFont="1" applyAlignment="1">
      <alignment horizontal="left" indent="1"/>
    </xf>
    <xf numFmtId="0" fontId="8" fillId="0" borderId="0" xfId="2" applyNumberFormat="1" applyFont="1" applyFill="1" applyBorder="1" applyAlignment="1" applyProtection="1">
      <alignment horizontal="right" vertical="top"/>
      <protection locked="0"/>
    </xf>
    <xf numFmtId="0" fontId="7" fillId="0" borderId="0" xfId="2" applyAlignment="1" applyProtection="1">
      <alignment horizontal="left" vertical="top" indent="1"/>
      <protection locked="0"/>
    </xf>
    <xf numFmtId="0" fontId="8" fillId="0" borderId="0" xfId="2" applyFont="1" applyAlignment="1" applyProtection="1">
      <alignment vertical="top"/>
      <protection locked="0"/>
    </xf>
    <xf numFmtId="0" fontId="3" fillId="3" borderId="4" xfId="2" applyFont="1" applyFill="1" applyBorder="1" applyAlignment="1" applyProtection="1">
      <alignment horizontal="center" vertical="center" wrapText="1"/>
      <protection locked="0"/>
    </xf>
    <xf numFmtId="0" fontId="8" fillId="0" borderId="4" xfId="3" applyNumberFormat="1" applyFont="1" applyFill="1" applyBorder="1" applyAlignment="1" applyProtection="1">
      <alignment horizontal="center" vertical="top" wrapText="1"/>
      <protection locked="0"/>
    </xf>
    <xf numFmtId="0" fontId="3" fillId="0" borderId="0" xfId="2" applyFont="1" applyAlignment="1" applyProtection="1">
      <alignment vertical="top"/>
      <protection locked="0"/>
    </xf>
    <xf numFmtId="4" fontId="8" fillId="0" borderId="4" xfId="3" applyNumberFormat="1" applyFont="1" applyFill="1" applyBorder="1" applyAlignment="1" applyProtection="1">
      <alignment horizontal="right" vertical="top" wrapText="1"/>
      <protection locked="0"/>
    </xf>
    <xf numFmtId="4" fontId="8" fillId="0" borderId="4" xfId="2" applyNumberFormat="1" applyFont="1" applyFill="1" applyBorder="1" applyAlignment="1" applyProtection="1">
      <alignment horizontal="right" vertical="top"/>
      <protection locked="0"/>
    </xf>
    <xf numFmtId="4" fontId="3" fillId="0" borderId="4" xfId="3" applyNumberFormat="1" applyFont="1" applyFill="1" applyBorder="1" applyAlignment="1" applyProtection="1">
      <alignment horizontal="right" vertical="top" wrapText="1"/>
      <protection locked="0"/>
    </xf>
    <xf numFmtId="0" fontId="8" fillId="0" borderId="4" xfId="3" applyNumberFormat="1" applyFont="1" applyFill="1" applyBorder="1" applyAlignment="1" applyProtection="1">
      <alignment horizontal="center" vertical="top"/>
      <protection locked="0"/>
    </xf>
    <xf numFmtId="0" fontId="8" fillId="0" borderId="4" xfId="2" applyNumberFormat="1" applyFont="1" applyFill="1" applyBorder="1" applyAlignment="1" applyProtection="1">
      <alignment horizontal="center" vertical="top"/>
      <protection locked="0"/>
    </xf>
    <xf numFmtId="0" fontId="10" fillId="0" borderId="4" xfId="2" applyFont="1" applyFill="1" applyBorder="1" applyAlignment="1" applyProtection="1">
      <alignment horizontal="left" vertical="top" wrapText="1" indent="2"/>
      <protection locked="0"/>
    </xf>
    <xf numFmtId="0" fontId="8" fillId="0" borderId="4" xfId="2" applyFont="1" applyBorder="1" applyAlignment="1" applyProtection="1">
      <alignment vertical="top" wrapText="1"/>
      <protection locked="0"/>
    </xf>
    <xf numFmtId="0" fontId="8" fillId="0" borderId="4" xfId="2" applyNumberFormat="1" applyFont="1" applyBorder="1" applyAlignment="1" applyProtection="1">
      <alignment horizontal="center" vertical="top" wrapText="1"/>
      <protection locked="0"/>
    </xf>
    <xf numFmtId="0" fontId="8" fillId="0" borderId="4" xfId="2" applyNumberFormat="1" applyFont="1" applyBorder="1" applyAlignment="1" applyProtection="1">
      <alignment horizontal="center" vertical="top"/>
      <protection locked="0"/>
    </xf>
    <xf numFmtId="0" fontId="8" fillId="0" borderId="4" xfId="2" applyFont="1" applyFill="1" applyBorder="1" applyAlignment="1" applyProtection="1">
      <alignment vertical="top" wrapText="1"/>
      <protection locked="0"/>
    </xf>
    <xf numFmtId="0" fontId="8" fillId="0" borderId="4" xfId="2" applyNumberFormat="1" applyFont="1" applyFill="1" applyBorder="1" applyAlignment="1" applyProtection="1">
      <alignment horizontal="center" vertical="top" wrapText="1"/>
      <protection locked="0"/>
    </xf>
    <xf numFmtId="4" fontId="8" fillId="0" borderId="4" xfId="2" applyNumberFormat="1" applyFont="1" applyBorder="1" applyAlignment="1" applyProtection="1">
      <alignment vertical="top" wrapText="1"/>
      <protection locked="0"/>
    </xf>
    <xf numFmtId="0" fontId="7" fillId="0" borderId="0" xfId="2" applyFont="1" applyAlignment="1" applyProtection="1">
      <alignment horizontal="left" vertical="top" indent="1"/>
      <protection locked="0"/>
    </xf>
    <xf numFmtId="0" fontId="8" fillId="0" borderId="0" xfId="2" applyFont="1" applyAlignment="1" applyProtection="1">
      <alignment vertical="top" wrapText="1"/>
      <protection locked="0"/>
    </xf>
    <xf numFmtId="4" fontId="8" fillId="0" borderId="0" xfId="2" applyNumberFormat="1" applyFont="1" applyAlignment="1" applyProtection="1">
      <alignment vertical="top"/>
      <protection locked="0"/>
    </xf>
    <xf numFmtId="0" fontId="3" fillId="3" borderId="4" xfId="2" applyFont="1" applyFill="1" applyBorder="1" applyAlignment="1">
      <alignment horizontal="center" vertical="center" wrapText="1"/>
    </xf>
    <xf numFmtId="164" fontId="3" fillId="3" borderId="4" xfId="3" applyNumberFormat="1" applyFont="1" applyFill="1" applyBorder="1" applyAlignment="1">
      <alignment horizontal="center" vertical="center" wrapText="1"/>
    </xf>
    <xf numFmtId="0" fontId="3" fillId="0" borderId="4" xfId="2" applyFont="1" applyBorder="1" applyAlignment="1">
      <alignment horizontal="center" vertical="center" wrapText="1"/>
    </xf>
    <xf numFmtId="164" fontId="8" fillId="0" borderId="4" xfId="3" applyNumberFormat="1" applyFont="1" applyBorder="1" applyAlignment="1">
      <alignment horizontal="center" vertical="center" wrapText="1"/>
    </xf>
    <xf numFmtId="0" fontId="3" fillId="0" borderId="4" xfId="2" applyFont="1" applyBorder="1" applyAlignment="1">
      <alignment horizontal="left" vertical="top" wrapText="1" indent="1"/>
    </xf>
    <xf numFmtId="4" fontId="3" fillId="0" borderId="4" xfId="2" applyNumberFormat="1" applyFont="1" applyBorder="1" applyProtection="1">
      <protection locked="0"/>
    </xf>
    <xf numFmtId="0" fontId="8" fillId="0" borderId="4" xfId="2" applyFont="1" applyBorder="1" applyAlignment="1">
      <alignment horizontal="left" vertical="top" wrapText="1" indent="2"/>
    </xf>
    <xf numFmtId="4" fontId="8" fillId="0" borderId="4" xfId="2" applyNumberFormat="1" applyFont="1" applyBorder="1" applyProtection="1">
      <protection locked="0"/>
    </xf>
    <xf numFmtId="0" fontId="8" fillId="0" borderId="4" xfId="2" applyFont="1" applyBorder="1" applyAlignment="1">
      <alignment horizontal="left" vertical="top" wrapText="1" indent="1"/>
    </xf>
    <xf numFmtId="0" fontId="3" fillId="0" borderId="4" xfId="2" applyFont="1" applyBorder="1" applyAlignment="1">
      <alignment vertical="top" wrapText="1"/>
    </xf>
    <xf numFmtId="4" fontId="8" fillId="0" borderId="4" xfId="2" applyNumberFormat="1" applyFont="1" applyBorder="1" applyAlignment="1" applyProtection="1">
      <alignment vertical="top"/>
      <protection locked="0"/>
    </xf>
    <xf numFmtId="4" fontId="3" fillId="0" borderId="4" xfId="2" applyNumberFormat="1" applyFont="1" applyBorder="1" applyAlignment="1" applyProtection="1">
      <alignment vertical="center"/>
      <protection locked="0"/>
    </xf>
    <xf numFmtId="0" fontId="8" fillId="0" borderId="0" xfId="2" applyFont="1" applyAlignment="1">
      <alignment vertical="top" wrapText="1"/>
    </xf>
    <xf numFmtId="4" fontId="8" fillId="0" borderId="0" xfId="2" applyNumberFormat="1" applyFont="1" applyAlignment="1">
      <alignment vertical="top"/>
    </xf>
    <xf numFmtId="0" fontId="3" fillId="3" borderId="1" xfId="2" applyFont="1" applyFill="1" applyBorder="1" applyAlignment="1" applyProtection="1">
      <alignment horizontal="center" vertical="center"/>
    </xf>
    <xf numFmtId="0" fontId="3" fillId="3" borderId="4" xfId="2" applyFont="1" applyFill="1" applyBorder="1" applyAlignment="1">
      <alignment horizontal="center" vertical="center"/>
    </xf>
    <xf numFmtId="0" fontId="8" fillId="0" borderId="0" xfId="2" applyFont="1" applyAlignment="1" applyProtection="1">
      <alignment horizontal="center" vertical="top"/>
      <protection locked="0"/>
    </xf>
    <xf numFmtId="0" fontId="3" fillId="0" borderId="4" xfId="2" applyFont="1" applyFill="1" applyBorder="1" applyAlignment="1">
      <alignment horizontal="left" vertical="top" wrapText="1" indent="1"/>
    </xf>
    <xf numFmtId="165" fontId="3" fillId="0" borderId="4" xfId="3" applyNumberFormat="1" applyFont="1" applyFill="1" applyBorder="1" applyAlignment="1" applyProtection="1">
      <alignment vertical="top" wrapText="1"/>
      <protection locked="0"/>
    </xf>
    <xf numFmtId="0" fontId="3" fillId="0" borderId="4" xfId="2" applyFont="1" applyFill="1" applyBorder="1" applyAlignment="1">
      <alignment horizontal="left" vertical="top" wrapText="1" indent="2"/>
    </xf>
    <xf numFmtId="0" fontId="8" fillId="0" borderId="4" xfId="2" applyFont="1" applyFill="1" applyBorder="1" applyAlignment="1">
      <alignment horizontal="left" vertical="top" wrapText="1" indent="3"/>
    </xf>
    <xf numFmtId="165" fontId="8" fillId="0" borderId="4" xfId="3" applyNumberFormat="1" applyFont="1" applyFill="1" applyBorder="1" applyAlignment="1" applyProtection="1">
      <alignment vertical="top" wrapText="1"/>
      <protection locked="0"/>
    </xf>
    <xf numFmtId="0" fontId="8" fillId="0" borderId="4" xfId="2" applyFont="1" applyFill="1" applyBorder="1" applyAlignment="1">
      <alignment horizontal="left" vertical="top" wrapText="1"/>
    </xf>
    <xf numFmtId="0" fontId="8" fillId="0" borderId="4" xfId="2" applyFont="1" applyFill="1" applyBorder="1" applyAlignment="1">
      <alignment vertical="top" wrapText="1"/>
    </xf>
    <xf numFmtId="0" fontId="8" fillId="0" borderId="4" xfId="2" applyFont="1" applyBorder="1" applyAlignment="1">
      <alignment vertical="top" wrapText="1"/>
    </xf>
    <xf numFmtId="0" fontId="8" fillId="0" borderId="0" xfId="2" applyFont="1" applyFill="1" applyBorder="1" applyProtection="1">
      <protection locked="0"/>
    </xf>
    <xf numFmtId="0" fontId="4" fillId="0" borderId="0" xfId="4" applyProtection="1">
      <protection locked="0"/>
    </xf>
    <xf numFmtId="0" fontId="3" fillId="0" borderId="0" xfId="2" applyFont="1" applyFill="1" applyBorder="1" applyProtection="1">
      <protection locked="0"/>
    </xf>
    <xf numFmtId="0" fontId="8" fillId="0" borderId="0" xfId="2" applyFont="1" applyFill="1" applyBorder="1" applyAlignment="1" applyProtection="1">
      <alignment vertical="top" wrapText="1"/>
      <protection locked="0"/>
    </xf>
    <xf numFmtId="4" fontId="8" fillId="0" borderId="0" xfId="2" applyNumberFormat="1" applyFont="1" applyFill="1" applyBorder="1" applyAlignment="1" applyProtection="1">
      <alignment vertical="top" wrapText="1"/>
      <protection locked="0"/>
    </xf>
    <xf numFmtId="0" fontId="4" fillId="0" borderId="0" xfId="0" applyFont="1" applyAlignment="1">
      <alignment horizontal="center"/>
    </xf>
    <xf numFmtId="0" fontId="5" fillId="0" borderId="0" xfId="0" applyFont="1"/>
    <xf numFmtId="0" fontId="5" fillId="0" borderId="0" xfId="0" applyFont="1" applyAlignment="1">
      <alignment horizontal="center"/>
    </xf>
    <xf numFmtId="0" fontId="4" fillId="7" borderId="8" xfId="0" applyFont="1" applyFill="1" applyBorder="1" applyAlignment="1">
      <alignment horizontal="center"/>
    </xf>
    <xf numFmtId="0" fontId="4" fillId="12" borderId="8" xfId="0" applyFont="1" applyFill="1" applyBorder="1" applyAlignment="1">
      <alignment horizontal="center"/>
    </xf>
    <xf numFmtId="0" fontId="5" fillId="0" borderId="0" xfId="0" applyFont="1" applyBorder="1"/>
    <xf numFmtId="0" fontId="5" fillId="0" borderId="0" xfId="0" applyFont="1" applyAlignment="1"/>
    <xf numFmtId="0" fontId="5" fillId="0" borderId="0" xfId="0" applyFont="1" applyBorder="1" applyAlignment="1"/>
    <xf numFmtId="0" fontId="5" fillId="0" borderId="0" xfId="0" applyFont="1" applyAlignment="1">
      <alignment horizontal="right"/>
    </xf>
    <xf numFmtId="0" fontId="12" fillId="0" borderId="18" xfId="0" applyFont="1" applyBorder="1" applyAlignment="1"/>
    <xf numFmtId="0" fontId="12" fillId="0" borderId="31" xfId="0" applyFont="1" applyBorder="1" applyAlignment="1">
      <alignment horizontal="right"/>
    </xf>
    <xf numFmtId="0" fontId="4" fillId="0" borderId="38" xfId="0" applyFont="1" applyBorder="1" applyAlignment="1">
      <alignment horizontal="center" vertical="center"/>
    </xf>
    <xf numFmtId="0" fontId="4" fillId="0" borderId="46" xfId="0" applyFont="1" applyBorder="1" applyAlignment="1">
      <alignment horizontal="center" vertical="center"/>
    </xf>
    <xf numFmtId="0" fontId="4" fillId="7" borderId="22" xfId="0" applyFont="1" applyFill="1" applyBorder="1" applyAlignment="1">
      <alignment horizontal="center" vertical="center"/>
    </xf>
    <xf numFmtId="0" fontId="4" fillId="7" borderId="58" xfId="0" applyFont="1" applyFill="1" applyBorder="1" applyAlignment="1">
      <alignment horizontal="center" vertical="center"/>
    </xf>
    <xf numFmtId="0" fontId="4" fillId="0" borderId="46" xfId="0" applyFont="1" applyBorder="1" applyAlignment="1">
      <alignment horizontal="center"/>
    </xf>
    <xf numFmtId="0" fontId="4" fillId="7" borderId="58" xfId="0" applyFont="1" applyFill="1" applyBorder="1" applyAlignment="1">
      <alignment horizontal="center"/>
    </xf>
    <xf numFmtId="0" fontId="4" fillId="0" borderId="38" xfId="0" applyFont="1" applyBorder="1" applyAlignment="1">
      <alignment horizontal="center"/>
    </xf>
    <xf numFmtId="0" fontId="4" fillId="7" borderId="22" xfId="0" applyFont="1" applyFill="1" applyBorder="1" applyAlignment="1">
      <alignment horizontal="center"/>
    </xf>
    <xf numFmtId="0" fontId="4" fillId="0" borderId="22" xfId="0" applyFont="1" applyBorder="1" applyAlignment="1">
      <alignment horizontal="center" vertical="center"/>
    </xf>
    <xf numFmtId="0" fontId="12" fillId="0" borderId="67" xfId="0" applyFont="1" applyBorder="1" applyAlignment="1">
      <alignment horizontal="center"/>
    </xf>
    <xf numFmtId="0" fontId="12" fillId="0" borderId="68" xfId="0" applyFont="1" applyBorder="1" applyAlignment="1">
      <alignment horizontal="center"/>
    </xf>
    <xf numFmtId="0" fontId="4" fillId="12" borderId="46" xfId="0" applyFont="1" applyFill="1" applyBorder="1" applyAlignment="1">
      <alignment horizontal="center" vertical="center"/>
    </xf>
    <xf numFmtId="4" fontId="15" fillId="4" borderId="15" xfId="0" applyNumberFormat="1" applyFont="1" applyFill="1" applyBorder="1" applyAlignment="1">
      <alignment horizontal="right" vertical="center" wrapText="1"/>
    </xf>
    <xf numFmtId="166" fontId="15" fillId="9" borderId="33" xfId="5" applyNumberFormat="1" applyFont="1" applyFill="1" applyBorder="1" applyAlignment="1">
      <alignment horizontal="right" vertical="center" wrapText="1"/>
    </xf>
    <xf numFmtId="0" fontId="14" fillId="0" borderId="26" xfId="0" applyFont="1" applyBorder="1" applyAlignment="1">
      <alignment horizontal="center" vertical="center" wrapText="1"/>
    </xf>
    <xf numFmtId="4" fontId="15" fillId="4" borderId="13" xfId="0" applyNumberFormat="1" applyFont="1" applyFill="1" applyBorder="1" applyAlignment="1">
      <alignment horizontal="right" vertical="center" wrapText="1"/>
    </xf>
    <xf numFmtId="0" fontId="14" fillId="0" borderId="13" xfId="0" applyFont="1" applyBorder="1" applyAlignment="1">
      <alignment horizontal="center" vertical="center" wrapText="1"/>
    </xf>
    <xf numFmtId="4" fontId="15" fillId="9" borderId="33" xfId="0" applyNumberFormat="1" applyFont="1" applyFill="1" applyBorder="1" applyAlignment="1">
      <alignment horizontal="right" vertical="center" wrapText="1"/>
    </xf>
    <xf numFmtId="0" fontId="14" fillId="0" borderId="48" xfId="0" applyFont="1" applyBorder="1" applyAlignment="1">
      <alignment horizontal="center" vertical="center" wrapText="1"/>
    </xf>
    <xf numFmtId="4" fontId="15" fillId="4" borderId="49" xfId="0" applyNumberFormat="1" applyFont="1" applyFill="1" applyBorder="1" applyAlignment="1">
      <alignment horizontal="right" vertical="center" wrapText="1"/>
    </xf>
    <xf numFmtId="0" fontId="14" fillId="0" borderId="49" xfId="0" applyFont="1" applyBorder="1" applyAlignment="1">
      <alignment horizontal="center" vertical="center" wrapText="1"/>
    </xf>
    <xf numFmtId="166" fontId="15" fillId="9" borderId="50" xfId="5" applyNumberFormat="1" applyFont="1" applyFill="1" applyBorder="1" applyAlignment="1">
      <alignment horizontal="right" vertical="center" wrapText="1"/>
    </xf>
    <xf numFmtId="0" fontId="14" fillId="5" borderId="47" xfId="0" applyFont="1" applyFill="1" applyBorder="1" applyAlignment="1">
      <alignment vertical="center" wrapText="1"/>
    </xf>
    <xf numFmtId="0" fontId="14" fillId="5" borderId="64" xfId="0" applyFont="1" applyFill="1" applyBorder="1" applyAlignment="1">
      <alignment horizontal="center" vertical="center" wrapText="1"/>
    </xf>
    <xf numFmtId="0" fontId="14" fillId="0" borderId="40" xfId="0" applyFont="1" applyBorder="1" applyAlignment="1">
      <alignment horizontal="center" vertical="center" wrapText="1"/>
    </xf>
    <xf numFmtId="4" fontId="15" fillId="4" borderId="41" xfId="0" applyNumberFormat="1" applyFont="1" applyFill="1" applyBorder="1" applyAlignment="1">
      <alignment horizontal="right" vertical="center" wrapText="1"/>
    </xf>
    <xf numFmtId="0" fontId="14" fillId="0" borderId="41" xfId="0" applyFont="1" applyBorder="1" applyAlignment="1">
      <alignment horizontal="center" vertical="center" wrapText="1"/>
    </xf>
    <xf numFmtId="4" fontId="15" fillId="9" borderId="42" xfId="0" applyNumberFormat="1" applyFont="1" applyFill="1" applyBorder="1" applyAlignment="1">
      <alignment horizontal="right" vertical="center" wrapText="1"/>
    </xf>
    <xf numFmtId="0" fontId="14" fillId="5" borderId="58" xfId="0" applyFont="1" applyFill="1" applyBorder="1" applyAlignment="1">
      <alignment horizontal="center" vertical="center" wrapText="1"/>
    </xf>
    <xf numFmtId="0" fontId="14" fillId="5" borderId="72" xfId="0" applyFont="1" applyFill="1" applyBorder="1" applyAlignment="1">
      <alignment vertical="center" wrapText="1"/>
    </xf>
    <xf numFmtId="0" fontId="14" fillId="0" borderId="4" xfId="0" applyFont="1" applyBorder="1" applyAlignment="1">
      <alignment horizontal="center" vertical="center" wrapText="1"/>
    </xf>
    <xf numFmtId="4" fontId="15" fillId="4" borderId="4" xfId="0" applyNumberFormat="1" applyFont="1" applyFill="1" applyBorder="1" applyAlignment="1">
      <alignment vertical="center" wrapText="1"/>
    </xf>
    <xf numFmtId="166" fontId="14" fillId="5" borderId="65" xfId="5" applyNumberFormat="1" applyFont="1" applyFill="1" applyBorder="1" applyAlignment="1">
      <alignment horizontal="right" vertical="center" wrapText="1"/>
    </xf>
    <xf numFmtId="0" fontId="14" fillId="5" borderId="39" xfId="0" applyFont="1" applyFill="1" applyBorder="1" applyAlignment="1">
      <alignment horizontal="center" vertical="center" wrapText="1"/>
    </xf>
    <xf numFmtId="0" fontId="14" fillId="5" borderId="39" xfId="0" applyFont="1" applyFill="1" applyBorder="1" applyAlignment="1">
      <alignment horizontal="right" vertical="center" wrapText="1"/>
    </xf>
    <xf numFmtId="4" fontId="15" fillId="4" borderId="41" xfId="0" applyNumberFormat="1" applyFont="1" applyFill="1" applyBorder="1" applyAlignment="1">
      <alignment vertical="center" wrapText="1"/>
    </xf>
    <xf numFmtId="0" fontId="14" fillId="0" borderId="73" xfId="0" applyFont="1" applyBorder="1" applyAlignment="1">
      <alignment horizontal="center" vertical="center" wrapText="1"/>
    </xf>
    <xf numFmtId="4" fontId="15" fillId="4" borderId="73" xfId="0" applyNumberFormat="1" applyFont="1" applyFill="1" applyBorder="1" applyAlignment="1">
      <alignment vertical="center" wrapText="1"/>
    </xf>
    <xf numFmtId="166" fontId="15" fillId="9" borderId="42" xfId="5" applyNumberFormat="1" applyFont="1" applyFill="1" applyBorder="1" applyAlignment="1">
      <alignment horizontal="right" vertical="center" wrapText="1"/>
    </xf>
    <xf numFmtId="4" fontId="15" fillId="4" borderId="45" xfId="0" applyNumberFormat="1" applyFont="1" applyFill="1" applyBorder="1" applyAlignment="1">
      <alignment horizontal="right" vertical="center" wrapText="1"/>
    </xf>
    <xf numFmtId="0" fontId="14" fillId="0" borderId="52" xfId="0" applyFont="1" applyBorder="1" applyAlignment="1">
      <alignment horizontal="center" vertical="center" wrapText="1"/>
    </xf>
    <xf numFmtId="4" fontId="15" fillId="4" borderId="53" xfId="0" applyNumberFormat="1" applyFont="1" applyFill="1" applyBorder="1" applyAlignment="1">
      <alignment vertical="center" wrapText="1"/>
    </xf>
    <xf numFmtId="0" fontId="14" fillId="0" borderId="54" xfId="0" applyFont="1" applyBorder="1" applyAlignment="1">
      <alignment horizontal="center" vertical="center" wrapText="1"/>
    </xf>
    <xf numFmtId="4" fontId="15" fillId="4" borderId="55" xfId="0" applyNumberFormat="1" applyFont="1" applyFill="1" applyBorder="1" applyAlignment="1">
      <alignment vertical="center" wrapText="1"/>
    </xf>
    <xf numFmtId="166" fontId="15" fillId="9" borderId="56" xfId="5" applyNumberFormat="1" applyFont="1" applyFill="1" applyBorder="1" applyAlignment="1">
      <alignment horizontal="right" vertical="center" wrapText="1"/>
    </xf>
    <xf numFmtId="0" fontId="14" fillId="0" borderId="57" xfId="0" applyFont="1" applyBorder="1" applyAlignment="1">
      <alignment horizontal="center" vertical="center" wrapText="1"/>
    </xf>
    <xf numFmtId="0" fontId="14" fillId="0" borderId="55" xfId="0" applyFont="1" applyBorder="1" applyAlignment="1">
      <alignment horizontal="center" vertical="center" wrapText="1"/>
    </xf>
    <xf numFmtId="4" fontId="15" fillId="4" borderId="55" xfId="0" applyNumberFormat="1" applyFont="1" applyFill="1" applyBorder="1" applyAlignment="1">
      <alignment horizontal="right" vertical="center" wrapText="1"/>
    </xf>
    <xf numFmtId="4" fontId="15" fillId="9" borderId="56" xfId="0" applyNumberFormat="1" applyFont="1" applyFill="1" applyBorder="1" applyAlignment="1">
      <alignment horizontal="right" vertical="center" wrapText="1"/>
    </xf>
    <xf numFmtId="0" fontId="14" fillId="0" borderId="24" xfId="0" applyFont="1" applyBorder="1" applyAlignment="1">
      <alignment horizontal="center" vertical="center" wrapText="1"/>
    </xf>
    <xf numFmtId="4" fontId="15" fillId="4" borderId="10" xfId="0" applyNumberFormat="1" applyFont="1" applyFill="1" applyBorder="1" applyAlignment="1">
      <alignment vertical="center" wrapText="1"/>
    </xf>
    <xf numFmtId="0" fontId="14" fillId="0" borderId="9" xfId="0" applyFont="1" applyBorder="1" applyAlignment="1">
      <alignment horizontal="center" vertical="center" wrapText="1"/>
    </xf>
    <xf numFmtId="166" fontId="15" fillId="9" borderId="21" xfId="5" applyNumberFormat="1" applyFont="1" applyFill="1" applyBorder="1" applyAlignment="1">
      <alignment horizontal="right" vertical="center" wrapText="1"/>
    </xf>
    <xf numFmtId="0" fontId="14" fillId="0" borderId="32" xfId="0" applyFont="1" applyBorder="1" applyAlignment="1">
      <alignment horizontal="center" vertical="center" wrapText="1"/>
    </xf>
    <xf numFmtId="4" fontId="15" fillId="4" borderId="4" xfId="0" applyNumberFormat="1" applyFont="1" applyFill="1" applyBorder="1" applyAlignment="1">
      <alignment horizontal="right" vertical="center" wrapText="1"/>
    </xf>
    <xf numFmtId="4" fontId="15" fillId="9" borderId="21" xfId="0" applyNumberFormat="1" applyFont="1" applyFill="1" applyBorder="1" applyAlignment="1">
      <alignment horizontal="right" vertical="center" wrapText="1"/>
    </xf>
    <xf numFmtId="0" fontId="14" fillId="0" borderId="58" xfId="0" applyFont="1" applyBorder="1" applyAlignment="1">
      <alignment horizontal="center" vertical="center" wrapText="1"/>
    </xf>
    <xf numFmtId="4" fontId="15" fillId="4" borderId="60" xfId="0" applyNumberFormat="1" applyFont="1" applyFill="1" applyBorder="1" applyAlignment="1">
      <alignment vertical="center" wrapText="1"/>
    </xf>
    <xf numFmtId="0" fontId="14" fillId="0" borderId="61" xfId="0" applyFont="1" applyBorder="1" applyAlignment="1">
      <alignment horizontal="center" vertical="center" wrapText="1"/>
    </xf>
    <xf numFmtId="4" fontId="15" fillId="4" borderId="29" xfId="0" applyNumberFormat="1" applyFont="1" applyFill="1" applyBorder="1" applyAlignment="1">
      <alignment vertical="center" wrapText="1"/>
    </xf>
    <xf numFmtId="166" fontId="15" fillId="9" borderId="30" xfId="5" applyNumberFormat="1" applyFont="1" applyFill="1" applyBorder="1" applyAlignment="1">
      <alignment horizontal="right" vertical="center" wrapText="1"/>
    </xf>
    <xf numFmtId="0" fontId="14" fillId="0" borderId="62" xfId="0" applyFont="1" applyBorder="1" applyAlignment="1">
      <alignment horizontal="center" vertical="center" wrapText="1"/>
    </xf>
    <xf numFmtId="0" fontId="14" fillId="0" borderId="29" xfId="0" applyFont="1" applyBorder="1" applyAlignment="1">
      <alignment horizontal="center" vertical="center" wrapText="1"/>
    </xf>
    <xf numFmtId="4" fontId="15" fillId="4" borderId="29" xfId="0" applyNumberFormat="1" applyFont="1" applyFill="1" applyBorder="1" applyAlignment="1">
      <alignment horizontal="right" vertical="center" wrapText="1"/>
    </xf>
    <xf numFmtId="4" fontId="15" fillId="9" borderId="30" xfId="0" applyNumberFormat="1" applyFont="1" applyFill="1" applyBorder="1" applyAlignment="1">
      <alignment horizontal="right" vertical="center" wrapText="1"/>
    </xf>
    <xf numFmtId="0" fontId="14" fillId="0" borderId="38" xfId="0" applyFont="1" applyBorder="1" applyAlignment="1">
      <alignment horizontal="center" vertical="center" wrapText="1"/>
    </xf>
    <xf numFmtId="4" fontId="15" fillId="4" borderId="63" xfId="0" applyNumberFormat="1" applyFont="1" applyFill="1" applyBorder="1" applyAlignment="1">
      <alignment vertical="center" wrapText="1"/>
    </xf>
    <xf numFmtId="0" fontId="14" fillId="0" borderId="44" xfId="0" applyFont="1" applyBorder="1" applyAlignment="1">
      <alignment horizontal="center" vertical="center" wrapText="1"/>
    </xf>
    <xf numFmtId="0" fontId="14" fillId="5" borderId="38" xfId="0" applyFont="1" applyFill="1" applyBorder="1" applyAlignment="1"/>
    <xf numFmtId="0" fontId="14" fillId="5" borderId="39" xfId="0" applyFont="1" applyFill="1" applyBorder="1" applyAlignment="1"/>
    <xf numFmtId="0" fontId="14" fillId="5" borderId="51" xfId="0" applyFont="1" applyFill="1" applyBorder="1" applyAlignment="1"/>
    <xf numFmtId="0" fontId="14" fillId="5" borderId="39" xfId="0" applyFont="1" applyFill="1" applyBorder="1" applyAlignment="1">
      <alignment vertical="center" wrapText="1"/>
    </xf>
    <xf numFmtId="166" fontId="14" fillId="5" borderId="51" xfId="5" applyNumberFormat="1" applyFont="1" applyFill="1" applyBorder="1" applyAlignment="1">
      <alignment horizontal="right" vertical="center" wrapText="1"/>
    </xf>
    <xf numFmtId="0" fontId="14" fillId="0" borderId="28" xfId="0" applyFont="1" applyBorder="1" applyAlignment="1">
      <alignment horizontal="center" vertical="center" wrapText="1"/>
    </xf>
    <xf numFmtId="43" fontId="15" fillId="4" borderId="41" xfId="5" applyFont="1" applyFill="1" applyBorder="1" applyAlignment="1">
      <alignment vertical="center" wrapText="1"/>
    </xf>
    <xf numFmtId="43" fontId="15" fillId="4" borderId="55" xfId="5" applyFont="1" applyFill="1" applyBorder="1" applyAlignment="1">
      <alignment vertical="center" wrapText="1"/>
    </xf>
    <xf numFmtId="0" fontId="14" fillId="5" borderId="47" xfId="0" applyFont="1" applyFill="1" applyBorder="1" applyAlignment="1">
      <alignment horizontal="right" vertical="center" wrapText="1"/>
    </xf>
    <xf numFmtId="0" fontId="14" fillId="5" borderId="64" xfId="0" applyFont="1" applyFill="1" applyBorder="1" applyAlignment="1">
      <alignment horizontal="right" vertical="center" wrapText="1"/>
    </xf>
    <xf numFmtId="0" fontId="14" fillId="0" borderId="20" xfId="0" applyFont="1" applyBorder="1" applyAlignment="1">
      <alignment horizontal="center" vertical="center" wrapText="1"/>
    </xf>
    <xf numFmtId="43" fontId="15" fillId="4" borderId="4" xfId="5" applyFont="1" applyFill="1" applyBorder="1" applyAlignment="1">
      <alignment vertical="center" wrapText="1"/>
    </xf>
    <xf numFmtId="43" fontId="15" fillId="4" borderId="29" xfId="5" applyFont="1" applyFill="1" applyBorder="1" applyAlignment="1">
      <alignment vertical="center" wrapText="1"/>
    </xf>
    <xf numFmtId="0" fontId="14" fillId="0" borderId="66" xfId="0" applyFont="1" applyBorder="1" applyAlignment="1">
      <alignment horizontal="center" vertical="center" wrapText="1"/>
    </xf>
    <xf numFmtId="4" fontId="15" fillId="4" borderId="14" xfId="0" applyNumberFormat="1" applyFont="1" applyFill="1" applyBorder="1" applyAlignment="1">
      <alignment vertical="center" wrapText="1"/>
    </xf>
    <xf numFmtId="0" fontId="14" fillId="0" borderId="14" xfId="0" applyFont="1" applyBorder="1" applyAlignment="1">
      <alignment horizontal="center" vertical="center" wrapText="1"/>
    </xf>
    <xf numFmtId="43" fontId="15" fillId="4" borderId="14" xfId="5" applyFont="1" applyFill="1" applyBorder="1" applyAlignment="1">
      <alignment vertical="center" wrapText="1"/>
    </xf>
    <xf numFmtId="166" fontId="15" fillId="9" borderId="25" xfId="5" applyNumberFormat="1" applyFont="1" applyFill="1" applyBorder="1" applyAlignment="1">
      <alignment horizontal="right" vertical="center" wrapText="1"/>
    </xf>
    <xf numFmtId="0" fontId="14" fillId="5" borderId="0" xfId="0" applyFont="1" applyFill="1" applyBorder="1" applyAlignment="1">
      <alignment vertical="center" wrapText="1"/>
    </xf>
    <xf numFmtId="0" fontId="14" fillId="5" borderId="23" xfId="0" applyFont="1" applyFill="1" applyBorder="1" applyAlignment="1">
      <alignment vertical="center" wrapText="1"/>
    </xf>
    <xf numFmtId="0" fontId="14" fillId="0" borderId="37" xfId="0" applyFont="1" applyBorder="1" applyAlignment="1">
      <alignment horizontal="center" vertical="center" wrapText="1"/>
    </xf>
    <xf numFmtId="4" fontId="15" fillId="4" borderId="12" xfId="0" applyNumberFormat="1" applyFont="1" applyFill="1" applyBorder="1" applyAlignment="1">
      <alignment horizontal="right" vertical="center" wrapText="1"/>
    </xf>
    <xf numFmtId="0" fontId="14" fillId="0" borderId="12" xfId="0" applyFont="1" applyBorder="1" applyAlignment="1">
      <alignment horizontal="center" vertical="center" wrapText="1"/>
    </xf>
    <xf numFmtId="4" fontId="15" fillId="9" borderId="27" xfId="0" applyNumberFormat="1" applyFont="1" applyFill="1" applyBorder="1" applyAlignment="1">
      <alignment horizontal="right" vertical="center" wrapText="1"/>
    </xf>
    <xf numFmtId="4" fontId="15" fillId="4" borderId="14" xfId="0" applyNumberFormat="1" applyFont="1" applyFill="1" applyBorder="1" applyAlignment="1">
      <alignment horizontal="right" vertical="center" wrapText="1"/>
    </xf>
    <xf numFmtId="4" fontId="15" fillId="9" borderId="25" xfId="0" applyNumberFormat="1" applyFont="1" applyFill="1" applyBorder="1" applyAlignment="1">
      <alignment horizontal="right" vertical="center" wrapText="1"/>
    </xf>
    <xf numFmtId="0" fontId="14" fillId="0" borderId="43" xfId="0" applyFont="1" applyBorder="1" applyAlignment="1">
      <alignment horizontal="center" vertical="center" wrapText="1"/>
    </xf>
    <xf numFmtId="4" fontId="15" fillId="4" borderId="63" xfId="0" applyNumberFormat="1" applyFont="1" applyFill="1" applyBorder="1" applyAlignment="1">
      <alignment horizontal="right" vertical="center" wrapText="1"/>
    </xf>
    <xf numFmtId="4" fontId="15" fillId="4" borderId="12" xfId="0" applyNumberFormat="1" applyFont="1" applyFill="1" applyBorder="1" applyAlignment="1">
      <alignment vertical="center" wrapText="1"/>
    </xf>
    <xf numFmtId="43" fontId="15" fillId="4" borderId="12" xfId="5" applyFont="1" applyFill="1" applyBorder="1" applyAlignment="1">
      <alignment vertical="center" wrapText="1"/>
    </xf>
    <xf numFmtId="166" fontId="15" fillId="9" borderId="27" xfId="5" applyNumberFormat="1" applyFont="1" applyFill="1" applyBorder="1" applyAlignment="1">
      <alignment horizontal="right" vertical="center" wrapText="1"/>
    </xf>
    <xf numFmtId="0" fontId="14" fillId="5" borderId="0" xfId="0" applyFont="1" applyFill="1" applyBorder="1" applyAlignment="1">
      <alignment horizontal="right" vertical="center" wrapText="1"/>
    </xf>
    <xf numFmtId="0" fontId="14" fillId="5" borderId="23" xfId="0" applyFont="1" applyFill="1" applyBorder="1" applyAlignment="1">
      <alignment horizontal="right" vertical="center" wrapText="1"/>
    </xf>
    <xf numFmtId="0" fontId="4" fillId="0" borderId="35" xfId="0" applyFont="1" applyBorder="1" applyAlignment="1">
      <alignment horizontal="left" vertical="center" wrapText="1"/>
    </xf>
    <xf numFmtId="0" fontId="4" fillId="0" borderId="16" xfId="0" applyFont="1" applyBorder="1" applyAlignment="1">
      <alignment horizontal="left" vertical="center" wrapText="1"/>
    </xf>
    <xf numFmtId="0" fontId="8" fillId="6" borderId="34" xfId="2" applyFont="1" applyFill="1" applyBorder="1" applyAlignment="1" applyProtection="1">
      <alignment horizontal="left" vertical="top" wrapText="1"/>
      <protection locked="0"/>
    </xf>
    <xf numFmtId="0" fontId="8" fillId="6" borderId="35" xfId="2" applyFont="1" applyFill="1" applyBorder="1" applyAlignment="1" applyProtection="1">
      <alignment vertical="top" wrapText="1"/>
      <protection locked="0"/>
    </xf>
    <xf numFmtId="0" fontId="8" fillId="6" borderId="36" xfId="2" applyFont="1" applyFill="1" applyBorder="1" applyAlignment="1" applyProtection="1">
      <alignment vertical="top" wrapText="1"/>
      <protection locked="0"/>
    </xf>
    <xf numFmtId="0" fontId="4" fillId="8" borderId="34" xfId="0" applyFont="1" applyFill="1" applyBorder="1" applyAlignment="1">
      <alignment horizontal="left" vertical="center" wrapText="1"/>
    </xf>
    <xf numFmtId="0" fontId="4" fillId="8" borderId="36" xfId="0" applyFont="1" applyFill="1" applyBorder="1" applyAlignment="1">
      <alignment horizontal="left" vertical="center" wrapText="1"/>
    </xf>
    <xf numFmtId="0" fontId="4" fillId="9" borderId="16" xfId="0" applyFont="1" applyFill="1" applyBorder="1" applyAlignment="1">
      <alignment horizontal="left" vertical="center" wrapText="1"/>
    </xf>
    <xf numFmtId="0" fontId="4" fillId="10" borderId="34" xfId="0" applyFont="1" applyFill="1" applyBorder="1" applyAlignment="1">
      <alignment horizontal="left" vertical="center" wrapText="1"/>
    </xf>
    <xf numFmtId="0" fontId="4" fillId="10" borderId="36" xfId="0" applyFont="1" applyFill="1" applyBorder="1" applyAlignment="1">
      <alignment horizontal="left" vertical="center" wrapText="1"/>
    </xf>
    <xf numFmtId="0" fontId="4" fillId="11" borderId="16" xfId="0" applyFont="1" applyFill="1" applyBorder="1" applyAlignment="1">
      <alignment horizontal="left" vertical="center" wrapText="1"/>
    </xf>
    <xf numFmtId="0" fontId="4" fillId="11" borderId="16" xfId="0" applyFont="1" applyFill="1" applyBorder="1" applyAlignment="1">
      <alignment horizontal="center" vertical="center" wrapText="1"/>
    </xf>
    <xf numFmtId="0" fontId="4" fillId="0" borderId="34" xfId="0" applyFont="1" applyBorder="1" applyAlignment="1">
      <alignment horizontal="left" vertical="center" wrapText="1"/>
    </xf>
    <xf numFmtId="0" fontId="4" fillId="0" borderId="36" xfId="0" applyFont="1" applyBorder="1" applyAlignment="1">
      <alignment horizontal="left" vertical="center" wrapText="1"/>
    </xf>
    <xf numFmtId="0" fontId="4" fillId="0" borderId="36" xfId="0" applyFont="1" applyBorder="1" applyAlignment="1">
      <alignment vertical="center" wrapText="1"/>
    </xf>
    <xf numFmtId="0" fontId="4" fillId="0" borderId="16" xfId="0" applyFont="1" applyBorder="1" applyAlignment="1">
      <alignment vertical="center" wrapText="1"/>
    </xf>
    <xf numFmtId="0" fontId="4" fillId="0" borderId="34" xfId="0" applyFont="1" applyBorder="1" applyAlignment="1">
      <alignment vertical="center" wrapText="1"/>
    </xf>
    <xf numFmtId="0" fontId="4" fillId="0" borderId="35" xfId="0" applyFont="1" applyBorder="1" applyAlignment="1">
      <alignment vertical="center" wrapText="1"/>
    </xf>
    <xf numFmtId="0" fontId="4" fillId="12" borderId="34" xfId="0" applyFont="1" applyFill="1" applyBorder="1" applyAlignment="1">
      <alignment vertical="center" wrapText="1"/>
    </xf>
    <xf numFmtId="0" fontId="8" fillId="0" borderId="16" xfId="0" applyFont="1" applyBorder="1" applyAlignment="1">
      <alignment horizontal="left" vertical="center" wrapText="1"/>
    </xf>
    <xf numFmtId="0" fontId="4" fillId="13" borderId="34" xfId="0" applyFont="1" applyFill="1" applyBorder="1" applyAlignment="1">
      <alignment vertical="center" wrapText="1"/>
    </xf>
    <xf numFmtId="0" fontId="4" fillId="13" borderId="35" xfId="0" applyFont="1" applyFill="1" applyBorder="1" applyAlignment="1">
      <alignment vertical="center" wrapText="1"/>
    </xf>
    <xf numFmtId="0" fontId="4" fillId="13" borderId="36" xfId="0" applyFont="1" applyFill="1" applyBorder="1" applyAlignment="1">
      <alignment vertical="center" wrapText="1"/>
    </xf>
    <xf numFmtId="0" fontId="8" fillId="6" borderId="34" xfId="2" applyFont="1" applyFill="1" applyBorder="1" applyAlignment="1"/>
    <xf numFmtId="0" fontId="8" fillId="6" borderId="35" xfId="2" applyFont="1" applyFill="1" applyBorder="1" applyAlignment="1">
      <alignment vertical="top" wrapText="1"/>
    </xf>
    <xf numFmtId="0" fontId="8" fillId="6" borderId="36" xfId="2" applyFont="1" applyFill="1" applyBorder="1" applyAlignment="1">
      <alignment vertical="top" wrapText="1"/>
    </xf>
    <xf numFmtId="0" fontId="8" fillId="13" borderId="35" xfId="2" applyFont="1" applyFill="1" applyBorder="1" applyAlignment="1">
      <alignment vertical="top" wrapText="1"/>
    </xf>
    <xf numFmtId="0" fontId="4" fillId="0" borderId="16" xfId="0" applyFont="1" applyBorder="1" applyAlignment="1">
      <alignment horizontal="center" vertical="center" wrapText="1"/>
    </xf>
    <xf numFmtId="4" fontId="15" fillId="4" borderId="11" xfId="0" applyNumberFormat="1" applyFont="1" applyFill="1" applyBorder="1" applyAlignment="1">
      <alignment horizontal="right" vertical="center" wrapText="1"/>
    </xf>
    <xf numFmtId="0" fontId="4" fillId="0" borderId="0" xfId="0" applyFont="1"/>
    <xf numFmtId="0" fontId="8" fillId="6" borderId="0" xfId="2" applyFont="1" applyFill="1" applyBorder="1" applyAlignment="1" applyProtection="1">
      <alignment vertical="top" wrapText="1"/>
      <protection locked="0"/>
    </xf>
    <xf numFmtId="0" fontId="4" fillId="0" borderId="0" xfId="0" applyFont="1" applyBorder="1" applyAlignment="1">
      <alignment horizontal="left" vertical="center" wrapText="1"/>
    </xf>
    <xf numFmtId="0" fontId="4" fillId="0" borderId="0" xfId="0" applyFont="1" applyBorder="1" applyAlignment="1">
      <alignment vertical="center" wrapText="1"/>
    </xf>
    <xf numFmtId="0" fontId="4" fillId="13" borderId="0" xfId="0" applyFont="1" applyFill="1" applyBorder="1" applyAlignment="1">
      <alignment vertical="center" wrapText="1"/>
    </xf>
    <xf numFmtId="0" fontId="8" fillId="6" borderId="0" xfId="2" applyFont="1" applyFill="1" applyBorder="1" applyAlignment="1">
      <alignment vertical="top" wrapText="1"/>
    </xf>
    <xf numFmtId="0" fontId="8" fillId="13" borderId="0" xfId="2" applyFont="1" applyFill="1" applyBorder="1" applyAlignment="1">
      <alignment vertical="top" wrapText="1"/>
    </xf>
    <xf numFmtId="0" fontId="4" fillId="0" borderId="39" xfId="0" applyFont="1" applyBorder="1" applyAlignment="1">
      <alignment horizontal="center" vertical="center" wrapText="1"/>
    </xf>
    <xf numFmtId="0" fontId="4" fillId="0" borderId="39" xfId="0" applyFont="1" applyBorder="1" applyAlignment="1">
      <alignment horizontal="left" vertical="center" wrapText="1"/>
    </xf>
    <xf numFmtId="0" fontId="4" fillId="0" borderId="47" xfId="0" applyFont="1" applyBorder="1" applyAlignment="1">
      <alignment horizontal="left" vertical="center" wrapText="1"/>
    </xf>
    <xf numFmtId="0" fontId="8" fillId="6" borderId="47" xfId="2" applyFont="1" applyFill="1" applyBorder="1" applyAlignment="1" applyProtection="1">
      <alignment horizontal="left" vertical="top" wrapText="1"/>
      <protection locked="0"/>
    </xf>
    <xf numFmtId="0" fontId="8" fillId="6" borderId="59" xfId="2" applyFont="1" applyFill="1" applyBorder="1" applyAlignment="1" applyProtection="1">
      <alignment vertical="top" wrapText="1"/>
      <protection locked="0"/>
    </xf>
    <xf numFmtId="0" fontId="4" fillId="8" borderId="47" xfId="0" applyFont="1" applyFill="1" applyBorder="1" applyAlignment="1">
      <alignment horizontal="left" vertical="center" wrapText="1"/>
    </xf>
    <xf numFmtId="0" fontId="4" fillId="8" borderId="59" xfId="0" applyFont="1" applyFill="1" applyBorder="1" applyAlignment="1">
      <alignment horizontal="left" vertical="center" wrapText="1"/>
    </xf>
    <xf numFmtId="0" fontId="4" fillId="9" borderId="39" xfId="0" applyFont="1" applyFill="1" applyBorder="1" applyAlignment="1">
      <alignment horizontal="left" vertical="center" wrapText="1"/>
    </xf>
    <xf numFmtId="0" fontId="4" fillId="10" borderId="47" xfId="0" applyFont="1" applyFill="1" applyBorder="1" applyAlignment="1">
      <alignment horizontal="left" vertical="center" wrapText="1"/>
    </xf>
    <xf numFmtId="0" fontId="4" fillId="10" borderId="59" xfId="0" applyFont="1" applyFill="1" applyBorder="1" applyAlignment="1">
      <alignment horizontal="left" vertical="center" wrapText="1"/>
    </xf>
    <xf numFmtId="0" fontId="4" fillId="11" borderId="39" xfId="0" applyFont="1" applyFill="1" applyBorder="1" applyAlignment="1">
      <alignment horizontal="left" vertical="center" wrapText="1"/>
    </xf>
    <xf numFmtId="0" fontId="4" fillId="11" borderId="39" xfId="0" applyFont="1" applyFill="1" applyBorder="1" applyAlignment="1">
      <alignment horizontal="center" vertical="center" wrapText="1"/>
    </xf>
    <xf numFmtId="0" fontId="4" fillId="0" borderId="59" xfId="0" applyFont="1" applyBorder="1" applyAlignment="1">
      <alignment horizontal="left" vertical="center" wrapText="1"/>
    </xf>
    <xf numFmtId="0" fontId="4" fillId="0" borderId="59" xfId="0" applyFont="1" applyBorder="1" applyAlignment="1">
      <alignment vertical="center" wrapText="1"/>
    </xf>
    <xf numFmtId="0" fontId="4" fillId="0" borderId="39" xfId="0" applyFont="1" applyBorder="1" applyAlignment="1">
      <alignment vertical="center" wrapText="1"/>
    </xf>
    <xf numFmtId="0" fontId="4" fillId="0" borderId="47" xfId="0" applyFont="1" applyBorder="1" applyAlignment="1">
      <alignment vertical="center" wrapText="1"/>
    </xf>
    <xf numFmtId="0" fontId="8" fillId="0" borderId="39" xfId="0" applyFont="1" applyBorder="1" applyAlignment="1">
      <alignment horizontal="left" vertical="center" wrapText="1"/>
    </xf>
    <xf numFmtId="0" fontId="4" fillId="13" borderId="47" xfId="0" applyFont="1" applyFill="1" applyBorder="1" applyAlignment="1">
      <alignment vertical="center" wrapText="1"/>
    </xf>
    <xf numFmtId="0" fontId="4" fillId="13" borderId="59" xfId="0" applyFont="1" applyFill="1" applyBorder="1" applyAlignment="1">
      <alignment vertical="center" wrapText="1"/>
    </xf>
    <xf numFmtId="0" fontId="8" fillId="6" borderId="47" xfId="2" applyFont="1" applyFill="1" applyBorder="1" applyAlignment="1"/>
    <xf numFmtId="0" fontId="8" fillId="6" borderId="59" xfId="2" applyFont="1" applyFill="1" applyBorder="1" applyAlignment="1">
      <alignment vertical="top" wrapText="1"/>
    </xf>
    <xf numFmtId="0" fontId="4" fillId="0" borderId="64" xfId="0" applyFont="1" applyBorder="1" applyAlignment="1">
      <alignment vertical="center" wrapText="1"/>
    </xf>
    <xf numFmtId="0" fontId="4" fillId="0" borderId="65" xfId="0" applyFont="1" applyBorder="1" applyAlignment="1">
      <alignment vertical="center" wrapText="1"/>
    </xf>
    <xf numFmtId="0" fontId="4" fillId="12" borderId="64" xfId="0" applyFont="1" applyFill="1" applyBorder="1" applyAlignment="1">
      <alignment vertical="center" wrapText="1"/>
    </xf>
    <xf numFmtId="0" fontId="4" fillId="0" borderId="65" xfId="0" applyFont="1" applyBorder="1" applyAlignment="1">
      <alignment horizontal="left" vertical="center" wrapText="1"/>
    </xf>
    <xf numFmtId="0" fontId="14" fillId="0" borderId="22" xfId="0" applyFont="1" applyBorder="1" applyAlignment="1">
      <alignment horizontal="center" vertical="center" wrapText="1"/>
    </xf>
    <xf numFmtId="0" fontId="14" fillId="0" borderId="76" xfId="0" applyFont="1" applyBorder="1" applyAlignment="1">
      <alignment horizontal="center" vertical="center" wrapText="1"/>
    </xf>
    <xf numFmtId="4" fontId="15" fillId="4" borderId="16" xfId="0" applyNumberFormat="1" applyFont="1" applyFill="1" applyBorder="1" applyAlignment="1">
      <alignment horizontal="right" vertical="center" wrapText="1"/>
    </xf>
    <xf numFmtId="4" fontId="15" fillId="4" borderId="49" xfId="0" applyNumberFormat="1" applyFont="1" applyFill="1" applyBorder="1" applyAlignment="1">
      <alignment vertical="center" wrapText="1"/>
    </xf>
    <xf numFmtId="4" fontId="15" fillId="4" borderId="77" xfId="0" applyNumberFormat="1" applyFont="1" applyFill="1" applyBorder="1" applyAlignment="1">
      <alignment horizontal="right" vertical="center" wrapText="1"/>
    </xf>
    <xf numFmtId="43" fontId="15" fillId="4" borderId="49" xfId="5" applyFont="1" applyFill="1" applyBorder="1" applyAlignment="1">
      <alignment vertical="center" wrapText="1"/>
    </xf>
    <xf numFmtId="4" fontId="15" fillId="9" borderId="78" xfId="0" applyNumberFormat="1" applyFont="1" applyFill="1" applyBorder="1" applyAlignment="1">
      <alignment horizontal="right" vertical="center" wrapText="1"/>
    </xf>
    <xf numFmtId="0" fontId="14" fillId="5" borderId="65" xfId="0" applyFont="1" applyFill="1" applyBorder="1" applyAlignment="1">
      <alignment horizontal="right" vertical="center" wrapText="1"/>
    </xf>
    <xf numFmtId="0" fontId="2" fillId="2" borderId="0" xfId="1" applyFont="1" applyFill="1" applyAlignment="1">
      <alignment horizontal="center" vertical="center"/>
    </xf>
    <xf numFmtId="0" fontId="5" fillId="0" borderId="46" xfId="0" applyFont="1" applyBorder="1" applyAlignment="1">
      <alignment horizontal="center"/>
    </xf>
    <xf numFmtId="0" fontId="5" fillId="0" borderId="58" xfId="0" applyFont="1" applyBorder="1" applyAlignment="1">
      <alignment horizontal="center"/>
    </xf>
    <xf numFmtId="0" fontId="5" fillId="0" borderId="34" xfId="0" applyFont="1" applyBorder="1" applyAlignment="1">
      <alignment horizontal="center"/>
    </xf>
    <xf numFmtId="0" fontId="5" fillId="0" borderId="36" xfId="0" applyFont="1" applyBorder="1" applyAlignment="1">
      <alignment horizontal="center"/>
    </xf>
    <xf numFmtId="0" fontId="12" fillId="0" borderId="17" xfId="0" applyFont="1" applyBorder="1" applyAlignment="1">
      <alignment horizontal="center"/>
    </xf>
    <xf numFmtId="0" fontId="12" fillId="0" borderId="18" xfId="0" applyFont="1" applyBorder="1" applyAlignment="1">
      <alignment horizontal="center"/>
    </xf>
    <xf numFmtId="0" fontId="13" fillId="14" borderId="19" xfId="0" applyFont="1" applyFill="1" applyBorder="1" applyAlignment="1">
      <alignment horizontal="center" wrapText="1"/>
    </xf>
    <xf numFmtId="0" fontId="13" fillId="14" borderId="69" xfId="0" applyFont="1" applyFill="1" applyBorder="1" applyAlignment="1">
      <alignment horizontal="center" wrapText="1"/>
    </xf>
    <xf numFmtId="0" fontId="5" fillId="0" borderId="74" xfId="0" applyFont="1" applyBorder="1" applyAlignment="1">
      <alignment horizontal="center"/>
    </xf>
    <xf numFmtId="0" fontId="5" fillId="0" borderId="75" xfId="0" applyFont="1" applyBorder="1" applyAlignment="1">
      <alignment horizontal="center"/>
    </xf>
    <xf numFmtId="0" fontId="14" fillId="5" borderId="46" xfId="0" applyFont="1" applyFill="1" applyBorder="1" applyAlignment="1">
      <alignment horizontal="center" vertical="center" wrapText="1"/>
    </xf>
    <xf numFmtId="0" fontId="14" fillId="5" borderId="47" xfId="0" applyFont="1" applyFill="1" applyBorder="1" applyAlignment="1">
      <alignment horizontal="center" vertical="center" wrapText="1"/>
    </xf>
    <xf numFmtId="0" fontId="14" fillId="5" borderId="64" xfId="0" applyFont="1" applyFill="1" applyBorder="1" applyAlignment="1">
      <alignment horizontal="center" vertical="center" wrapText="1"/>
    </xf>
    <xf numFmtId="0" fontId="14" fillId="5" borderId="22" xfId="0" applyFont="1" applyFill="1" applyBorder="1" applyAlignment="1">
      <alignment horizontal="center" vertical="center" wrapText="1"/>
    </xf>
    <xf numFmtId="0" fontId="14" fillId="5" borderId="0" xfId="0" applyFont="1" applyFill="1" applyBorder="1" applyAlignment="1">
      <alignment horizontal="center" vertical="center" wrapText="1"/>
    </xf>
    <xf numFmtId="0" fontId="14" fillId="5" borderId="23" xfId="0" applyFont="1" applyFill="1" applyBorder="1" applyAlignment="1">
      <alignment horizontal="center" vertical="center" wrapText="1"/>
    </xf>
    <xf numFmtId="0" fontId="14" fillId="5" borderId="58" xfId="0" applyFont="1" applyFill="1" applyBorder="1" applyAlignment="1">
      <alignment horizontal="center" vertical="center" wrapText="1"/>
    </xf>
    <xf numFmtId="0" fontId="14" fillId="5" borderId="59" xfId="0" applyFont="1" applyFill="1" applyBorder="1" applyAlignment="1">
      <alignment horizontal="center" vertical="center" wrapText="1"/>
    </xf>
    <xf numFmtId="0" fontId="14" fillId="5" borderId="65" xfId="0" applyFont="1" applyFill="1" applyBorder="1" applyAlignment="1">
      <alignment horizontal="center" vertical="center" wrapText="1"/>
    </xf>
    <xf numFmtId="0" fontId="14" fillId="5" borderId="38" xfId="0" applyFont="1" applyFill="1" applyBorder="1" applyAlignment="1">
      <alignment horizontal="center" vertical="center" wrapText="1"/>
    </xf>
    <xf numFmtId="0" fontId="14" fillId="5" borderId="39" xfId="0" applyFont="1" applyFill="1" applyBorder="1" applyAlignment="1">
      <alignment horizontal="center" vertical="center" wrapText="1"/>
    </xf>
    <xf numFmtId="0" fontId="14" fillId="5" borderId="51" xfId="0" applyFont="1" applyFill="1" applyBorder="1" applyAlignment="1">
      <alignment horizontal="center" vertical="center" wrapText="1"/>
    </xf>
    <xf numFmtId="0" fontId="14" fillId="5" borderId="71"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72" xfId="0" applyFont="1" applyFill="1" applyBorder="1" applyAlignment="1">
      <alignment horizontal="center" vertical="center" wrapText="1"/>
    </xf>
    <xf numFmtId="0" fontId="14" fillId="5" borderId="45" xfId="0" applyFont="1" applyFill="1" applyBorder="1" applyAlignment="1">
      <alignment horizontal="center" vertical="center" wrapText="1"/>
    </xf>
    <xf numFmtId="0" fontId="14" fillId="5" borderId="70" xfId="0" applyFont="1" applyFill="1" applyBorder="1" applyAlignment="1">
      <alignment horizontal="center" vertical="center" wrapText="1"/>
    </xf>
    <xf numFmtId="0" fontId="3" fillId="3" borderId="1" xfId="2" applyFont="1" applyFill="1" applyBorder="1" applyAlignment="1" applyProtection="1">
      <alignment horizontal="center" vertical="center" wrapText="1"/>
      <protection locked="0"/>
    </xf>
    <xf numFmtId="0" fontId="3" fillId="3" borderId="2" xfId="2" applyFont="1" applyFill="1" applyBorder="1" applyAlignment="1" applyProtection="1">
      <alignment horizontal="center" vertical="center" wrapText="1"/>
      <protection locked="0"/>
    </xf>
    <xf numFmtId="0" fontId="3" fillId="3" borderId="3" xfId="2" applyFont="1" applyFill="1" applyBorder="1" applyAlignment="1" applyProtection="1">
      <alignment horizontal="center" vertical="center" wrapText="1"/>
      <protection locked="0"/>
    </xf>
    <xf numFmtId="0" fontId="3" fillId="3" borderId="5" xfId="2" applyFont="1" applyFill="1" applyBorder="1" applyAlignment="1" applyProtection="1">
      <alignment horizontal="center" vertical="center" wrapText="1"/>
      <protection locked="0"/>
    </xf>
    <xf numFmtId="0" fontId="3" fillId="3" borderId="6" xfId="2" applyFont="1" applyFill="1" applyBorder="1" applyAlignment="1" applyProtection="1">
      <alignment horizontal="center" vertical="center" wrapText="1"/>
      <protection locked="0"/>
    </xf>
    <xf numFmtId="0" fontId="3" fillId="3" borderId="7" xfId="2" applyFont="1" applyFill="1" applyBorder="1" applyAlignment="1" applyProtection="1">
      <alignment horizontal="center" vertical="center" wrapText="1"/>
      <protection locked="0"/>
    </xf>
    <xf numFmtId="0" fontId="7" fillId="0" borderId="0" xfId="2" applyAlignment="1" applyProtection="1">
      <alignment horizontal="left" vertical="top" wrapText="1" indent="1"/>
      <protection locked="0"/>
    </xf>
    <xf numFmtId="0" fontId="4" fillId="0" borderId="0" xfId="4" applyAlignment="1">
      <alignment horizontal="left" vertical="top" wrapText="1" indent="1"/>
    </xf>
    <xf numFmtId="0" fontId="4" fillId="0" borderId="0" xfId="4" applyAlignment="1">
      <alignment horizontal="left" wrapText="1" indent="1"/>
    </xf>
    <xf numFmtId="0" fontId="4" fillId="0" borderId="0" xfId="4"/>
    <xf numFmtId="0" fontId="8" fillId="0" borderId="0" xfId="2" applyFont="1" applyFill="1" applyBorder="1" applyProtection="1">
      <protection locked="0"/>
    </xf>
    <xf numFmtId="0" fontId="3" fillId="3" borderId="1" xfId="2" applyFont="1" applyFill="1" applyBorder="1" applyAlignment="1">
      <alignment horizontal="center" vertical="center" wrapText="1"/>
    </xf>
    <xf numFmtId="0" fontId="3" fillId="3" borderId="4" xfId="2" applyFont="1" applyFill="1" applyBorder="1" applyAlignment="1">
      <alignment horizontal="center" vertical="center" wrapText="1"/>
    </xf>
    <xf numFmtId="0" fontId="3" fillId="0" borderId="4" xfId="2" applyFont="1" applyFill="1" applyBorder="1" applyAlignment="1">
      <alignment horizontal="left" vertical="top" wrapText="1" indent="1"/>
    </xf>
    <xf numFmtId="0" fontId="8" fillId="0" borderId="4" xfId="2" applyFont="1" applyFill="1" applyBorder="1" applyAlignment="1" applyProtection="1">
      <alignment horizontal="center" vertical="top" wrapText="1"/>
      <protection locked="0"/>
    </xf>
    <xf numFmtId="0" fontId="3" fillId="0" borderId="4" xfId="2" applyFont="1" applyFill="1" applyBorder="1" applyAlignment="1">
      <alignment horizontal="left" vertical="top" wrapText="1" indent="2"/>
    </xf>
    <xf numFmtId="0" fontId="8" fillId="0" borderId="4" xfId="2" applyFont="1" applyFill="1" applyBorder="1" applyAlignment="1">
      <alignment horizontal="left" vertical="top" wrapText="1" indent="3"/>
    </xf>
    <xf numFmtId="0" fontId="8" fillId="0" borderId="4" xfId="2" applyFont="1" applyFill="1" applyBorder="1" applyAlignment="1">
      <alignment horizontal="left" vertical="top" wrapText="1"/>
    </xf>
    <xf numFmtId="0" fontId="3" fillId="0" borderId="4" xfId="2" applyFont="1" applyFill="1" applyBorder="1" applyAlignment="1">
      <alignment vertical="top" wrapText="1"/>
    </xf>
    <xf numFmtId="0" fontId="8" fillId="0" borderId="4" xfId="2" applyFont="1" applyFill="1" applyBorder="1" applyAlignment="1">
      <alignment vertical="top" wrapText="1"/>
    </xf>
    <xf numFmtId="0" fontId="8" fillId="0" borderId="4" xfId="2" applyNumberFormat="1" applyFont="1" applyFill="1" applyBorder="1" applyAlignment="1">
      <alignment horizontal="center" vertical="top" wrapText="1"/>
    </xf>
    <xf numFmtId="0" fontId="8" fillId="0" borderId="4" xfId="2" applyNumberFormat="1" applyFont="1" applyFill="1" applyBorder="1" applyAlignment="1">
      <alignment horizontal="center" vertical="top"/>
    </xf>
    <xf numFmtId="0" fontId="9" fillId="0" borderId="0" xfId="2" applyFont="1" applyFill="1" applyBorder="1" applyAlignment="1" applyProtection="1">
      <alignment horizontal="center" vertical="center"/>
      <protection locked="0"/>
    </xf>
    <xf numFmtId="0" fontId="11" fillId="0" borderId="0" xfId="2" applyFont="1" applyAlignment="1" applyProtection="1">
      <alignment horizontal="center" vertical="center"/>
      <protection locked="0"/>
    </xf>
    <xf numFmtId="49" fontId="9" fillId="0" borderId="0" xfId="2" applyNumberFormat="1" applyFont="1" applyFill="1" applyBorder="1" applyAlignment="1" applyProtection="1">
      <alignment horizontal="center" vertical="center"/>
      <protection locked="0"/>
    </xf>
    <xf numFmtId="3" fontId="3" fillId="0" borderId="4" xfId="2" applyNumberFormat="1" applyFont="1" applyFill="1" applyBorder="1" applyAlignment="1" applyProtection="1">
      <alignment vertical="top" wrapText="1"/>
      <protection locked="0"/>
    </xf>
    <xf numFmtId="3" fontId="8" fillId="0" borderId="4" xfId="2" applyNumberFormat="1" applyFont="1" applyFill="1" applyBorder="1" applyAlignment="1" applyProtection="1">
      <alignment vertical="top" wrapText="1"/>
      <protection locked="0"/>
    </xf>
    <xf numFmtId="3" fontId="8" fillId="0" borderId="4" xfId="2" applyNumberFormat="1" applyFont="1" applyFill="1" applyBorder="1" applyAlignment="1" applyProtection="1">
      <alignment horizontal="center" vertical="top" wrapText="1"/>
      <protection locked="0"/>
    </xf>
    <xf numFmtId="0" fontId="4" fillId="0" borderId="0" xfId="4"/>
    <xf numFmtId="4" fontId="3" fillId="3" borderId="4" xfId="2" applyNumberFormat="1" applyFont="1" applyFill="1" applyBorder="1" applyAlignment="1">
      <alignment horizontal="center" vertical="center" wrapText="1"/>
    </xf>
    <xf numFmtId="0" fontId="3" fillId="3" borderId="4" xfId="2" applyFont="1" applyFill="1" applyBorder="1" applyAlignment="1">
      <alignment horizontal="center" vertical="center" wrapText="1"/>
    </xf>
    <xf numFmtId="0" fontId="3" fillId="0" borderId="4" xfId="2" applyFont="1" applyFill="1" applyBorder="1" applyAlignment="1">
      <alignment horizontal="left" vertical="top" indent="1"/>
    </xf>
    <xf numFmtId="0" fontId="3" fillId="0" borderId="4" xfId="2" applyFont="1" applyFill="1" applyBorder="1" applyAlignment="1">
      <alignment horizontal="left" vertical="top" indent="2"/>
    </xf>
    <xf numFmtId="0" fontId="8" fillId="0" borderId="4" xfId="2" applyFont="1" applyFill="1" applyBorder="1" applyAlignment="1">
      <alignment horizontal="left" vertical="top" indent="2"/>
    </xf>
    <xf numFmtId="0" fontId="7" fillId="0" borderId="0" xfId="2" applyAlignment="1" applyProtection="1">
      <alignment horizontal="left" vertical="top" indent="1"/>
      <protection locked="0"/>
    </xf>
    <xf numFmtId="3" fontId="3" fillId="0" borderId="4" xfId="2" applyNumberFormat="1" applyFont="1" applyFill="1" applyBorder="1" applyAlignment="1" applyProtection="1">
      <alignment vertical="top" wrapText="1"/>
      <protection locked="0"/>
    </xf>
    <xf numFmtId="3" fontId="8" fillId="0" borderId="4" xfId="2" applyNumberFormat="1" applyFont="1" applyFill="1" applyBorder="1" applyAlignment="1" applyProtection="1">
      <alignment vertical="top" wrapText="1"/>
      <protection locked="0"/>
    </xf>
    <xf numFmtId="3" fontId="8" fillId="0" borderId="4" xfId="2" applyNumberFormat="1" applyFont="1" applyFill="1" applyBorder="1" applyAlignment="1" applyProtection="1">
      <alignment wrapText="1"/>
      <protection locked="0"/>
    </xf>
    <xf numFmtId="4" fontId="3" fillId="3" borderId="4" xfId="2" applyNumberFormat="1" applyFont="1" applyFill="1" applyBorder="1" applyAlignment="1">
      <alignment horizontal="center" vertical="center" wrapText="1"/>
    </xf>
    <xf numFmtId="0" fontId="3" fillId="3" borderId="4" xfId="2" applyFont="1" applyFill="1" applyBorder="1" applyAlignment="1">
      <alignment horizontal="center" vertical="center" wrapText="1"/>
    </xf>
    <xf numFmtId="0" fontId="3" fillId="0" borderId="4" xfId="2" applyFont="1" applyFill="1" applyBorder="1" applyAlignment="1" applyProtection="1">
      <alignment horizontal="left" vertical="top" wrapText="1" indent="1"/>
    </xf>
    <xf numFmtId="0" fontId="8" fillId="0" borderId="4" xfId="2" applyNumberFormat="1" applyFont="1" applyFill="1" applyBorder="1" applyAlignment="1" applyProtection="1">
      <alignment horizontal="center" vertical="top" wrapText="1"/>
      <protection locked="0"/>
    </xf>
    <xf numFmtId="0" fontId="3" fillId="0" borderId="4" xfId="2" applyFont="1" applyFill="1" applyBorder="1" applyAlignment="1" applyProtection="1">
      <alignment horizontal="center" vertical="top" wrapText="1"/>
    </xf>
    <xf numFmtId="0" fontId="3" fillId="0" borderId="4" xfId="2" applyFont="1" applyFill="1" applyBorder="1" applyAlignment="1" applyProtection="1">
      <alignment horizontal="left" vertical="top" wrapText="1" indent="2"/>
    </xf>
    <xf numFmtId="4" fontId="8" fillId="0" borderId="4" xfId="2" applyNumberFormat="1" applyFont="1" applyFill="1" applyBorder="1" applyAlignment="1" applyProtection="1">
      <alignment horizontal="left" vertical="top" wrapText="1" indent="3"/>
    </xf>
    <xf numFmtId="4" fontId="8" fillId="0" borderId="4" xfId="2" applyNumberFormat="1" applyFont="1" applyFill="1" applyBorder="1" applyAlignment="1" applyProtection="1">
      <alignment horizontal="left" vertical="top" wrapText="1"/>
    </xf>
    <xf numFmtId="0" fontId="3" fillId="0" borderId="4" xfId="2" applyFont="1" applyFill="1" applyBorder="1" applyAlignment="1" applyProtection="1">
      <alignment vertical="top" wrapText="1"/>
    </xf>
    <xf numFmtId="0" fontId="8" fillId="0" borderId="4" xfId="2" applyFont="1" applyFill="1" applyBorder="1" applyAlignment="1" applyProtection="1">
      <alignment vertical="top" wrapText="1"/>
    </xf>
    <xf numFmtId="0" fontId="3" fillId="0" borderId="4" xfId="2" applyFont="1" applyFill="1" applyBorder="1" applyAlignment="1" applyProtection="1">
      <alignment horizontal="left" vertical="top" wrapText="1"/>
    </xf>
    <xf numFmtId="0" fontId="8" fillId="0" borderId="4" xfId="2" applyFont="1" applyFill="1" applyBorder="1" applyAlignment="1">
      <alignment vertical="top" wrapText="1"/>
    </xf>
    <xf numFmtId="0" fontId="8" fillId="0" borderId="4" xfId="2" applyNumberFormat="1" applyFont="1" applyFill="1" applyBorder="1" applyAlignment="1">
      <alignment horizontal="center" vertical="top" wrapText="1"/>
    </xf>
    <xf numFmtId="3" fontId="3" fillId="0" borderId="4" xfId="2" applyNumberFormat="1" applyFont="1" applyFill="1" applyBorder="1" applyAlignment="1" applyProtection="1">
      <alignment horizontal="right" vertical="top" wrapText="1"/>
      <protection locked="0"/>
    </xf>
    <xf numFmtId="3" fontId="8" fillId="0" borderId="4" xfId="2" applyNumberFormat="1" applyFont="1" applyFill="1" applyBorder="1" applyAlignment="1" applyProtection="1">
      <alignment horizontal="center" vertical="top" wrapText="1"/>
      <protection locked="0"/>
    </xf>
    <xf numFmtId="3" fontId="3" fillId="0" borderId="4" xfId="2" applyNumberFormat="1" applyFont="1" applyFill="1" applyBorder="1" applyAlignment="1" applyProtection="1">
      <alignment vertical="top" wrapText="1"/>
      <protection locked="0"/>
    </xf>
    <xf numFmtId="3" fontId="8" fillId="0" borderId="4" xfId="2" applyNumberFormat="1" applyFont="1" applyFill="1" applyBorder="1" applyAlignment="1" applyProtection="1">
      <alignment vertical="top" wrapText="1"/>
      <protection locked="0"/>
    </xf>
    <xf numFmtId="3" fontId="8" fillId="0" borderId="4" xfId="2" applyNumberFormat="1" applyFont="1" applyFill="1" applyBorder="1" applyAlignment="1">
      <alignment vertical="top" wrapText="1"/>
    </xf>
  </cellXfs>
  <cellStyles count="23">
    <cellStyle name="=C:\WINNT\SYSTEM32\COMMAND.COM" xfId="22"/>
    <cellStyle name="Euro" xfId="8"/>
    <cellStyle name="Millares" xfId="5" builtinId="3"/>
    <cellStyle name="Millares 2" xfId="7"/>
    <cellStyle name="Millares 2 2" xfId="10"/>
    <cellStyle name="Millares 2 3" xfId="11"/>
    <cellStyle name="Millares 2 4" xfId="3"/>
    <cellStyle name="Millares 2 4 2" xfId="6"/>
    <cellStyle name="Millares 2 5" xfId="9"/>
    <cellStyle name="Millares 3" xfId="12"/>
    <cellStyle name="Moneda 2" xfId="13"/>
    <cellStyle name="Normal" xfId="0" builtinId="0"/>
    <cellStyle name="Normal 2" xfId="4"/>
    <cellStyle name="Normal 2 2" xfId="2"/>
    <cellStyle name="Normal 2 3" xfId="1"/>
    <cellStyle name="Normal 2 4" xfId="14"/>
    <cellStyle name="Normal 3" xfId="15"/>
    <cellStyle name="Normal 4" xfId="16"/>
    <cellStyle name="Normal 4 2" xfId="17"/>
    <cellStyle name="Normal 5" xfId="18"/>
    <cellStyle name="Normal 5 2" xfId="19"/>
    <cellStyle name="Normal 6" xfId="20"/>
    <cellStyle name="Normal 6 2" xfId="21"/>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1"/>
  <sheetViews>
    <sheetView topLeftCell="A25" workbookViewId="0">
      <selection activeCell="C12" sqref="C12"/>
    </sheetView>
  </sheetViews>
  <sheetFormatPr baseColWidth="10" defaultColWidth="11.42578125" defaultRowHeight="11.25" x14ac:dyDescent="0.2"/>
  <cols>
    <col min="1" max="1" width="16" style="73" customWidth="1"/>
    <col min="2" max="2" width="63.42578125" style="3" bestFit="1" customWidth="1"/>
    <col min="3" max="3" width="39" style="3" customWidth="1"/>
    <col min="4" max="4" width="19.28515625" style="3" customWidth="1"/>
    <col min="5" max="16384" width="11.42578125" style="3"/>
  </cols>
  <sheetData>
    <row r="1" spans="1:7" ht="11.25" customHeight="1" x14ac:dyDescent="0.2">
      <c r="A1" s="254" t="s">
        <v>306</v>
      </c>
      <c r="B1" s="254"/>
      <c r="C1" s="1" t="s">
        <v>0</v>
      </c>
      <c r="D1" s="2">
        <v>2024</v>
      </c>
    </row>
    <row r="2" spans="1:7" x14ac:dyDescent="0.2">
      <c r="A2" s="254" t="s">
        <v>1</v>
      </c>
      <c r="B2" s="254"/>
      <c r="C2" s="1" t="s">
        <v>2</v>
      </c>
      <c r="D2" s="2" t="s">
        <v>3</v>
      </c>
    </row>
    <row r="3" spans="1:7" x14ac:dyDescent="0.2">
      <c r="A3" s="254" t="s">
        <v>307</v>
      </c>
      <c r="B3" s="254"/>
      <c r="C3" s="1" t="s">
        <v>4</v>
      </c>
      <c r="D3" s="2">
        <v>1</v>
      </c>
      <c r="G3" s="214"/>
    </row>
    <row r="4" spans="1:7" x14ac:dyDescent="0.2">
      <c r="G4" s="214"/>
    </row>
    <row r="5" spans="1:7" x14ac:dyDescent="0.2">
      <c r="A5" s="75" t="s">
        <v>5</v>
      </c>
      <c r="B5" s="4" t="s">
        <v>6</v>
      </c>
      <c r="C5" s="4" t="s">
        <v>7</v>
      </c>
      <c r="D5" s="75" t="s">
        <v>8</v>
      </c>
      <c r="G5" s="214"/>
    </row>
    <row r="6" spans="1:7" ht="33.75" x14ac:dyDescent="0.2">
      <c r="A6" s="5" t="s">
        <v>9</v>
      </c>
      <c r="B6" s="6" t="s">
        <v>10</v>
      </c>
      <c r="C6" s="7" t="s">
        <v>11</v>
      </c>
      <c r="D6" s="3" t="str">
        <f>IF(('REV Det'!G7+'REV Det'!L7)=0,"Si cumple la regla","No cumple la regla")</f>
        <v>Si cumple la regla</v>
      </c>
      <c r="G6" s="214"/>
    </row>
    <row r="7" spans="1:7" ht="56.25" x14ac:dyDescent="0.2">
      <c r="A7" s="5" t="s">
        <v>12</v>
      </c>
      <c r="B7" s="6" t="s">
        <v>13</v>
      </c>
      <c r="C7" s="7" t="s">
        <v>14</v>
      </c>
      <c r="D7" s="3" t="str">
        <f>IF(('REV Det'!G8+'REV Det'!L8)=0,"Si cumple la regla","No cumple la regla")</f>
        <v>Si cumple la regla</v>
      </c>
    </row>
    <row r="8" spans="1:7" ht="56.25" x14ac:dyDescent="0.2">
      <c r="A8" s="5" t="s">
        <v>15</v>
      </c>
      <c r="B8" s="6" t="s">
        <v>16</v>
      </c>
      <c r="C8" s="7" t="s">
        <v>14</v>
      </c>
      <c r="D8" s="3" t="str">
        <f>IF(('REV Det'!G9+'REV Det'!L9)=0,"Si cumple la regla","No cumple la regla")</f>
        <v>Si cumple la regla</v>
      </c>
    </row>
    <row r="9" spans="1:7" ht="56.25" x14ac:dyDescent="0.2">
      <c r="A9" s="5" t="s">
        <v>17</v>
      </c>
      <c r="B9" s="6" t="s">
        <v>18</v>
      </c>
      <c r="C9" s="7" t="s">
        <v>14</v>
      </c>
      <c r="D9" s="3" t="str">
        <f>IF(('REV Det'!G10+'REV Det'!L10)=0,"Si cumple la regla","No cumple la regla")</f>
        <v>Si cumple la regla</v>
      </c>
    </row>
    <row r="10" spans="1:7" ht="33.75" x14ac:dyDescent="0.2">
      <c r="A10" s="5" t="s">
        <v>19</v>
      </c>
      <c r="B10" s="6" t="s">
        <v>20</v>
      </c>
      <c r="C10" s="7" t="s">
        <v>21</v>
      </c>
      <c r="D10" s="3" t="str">
        <f>IF(('REV Det'!G11+'REV Det'!L11)=0,"Si cumple la regla","No cumple la regla")</f>
        <v>Si cumple la regla</v>
      </c>
    </row>
    <row r="11" spans="1:7" ht="33.75" x14ac:dyDescent="0.2">
      <c r="A11" s="5" t="s">
        <v>22</v>
      </c>
      <c r="B11" s="6" t="s">
        <v>23</v>
      </c>
      <c r="C11" s="7" t="s">
        <v>24</v>
      </c>
      <c r="D11" s="3" t="str">
        <f>IF((SUM('REV Det'!G12:G27,'REV Det'!L12:L27))=0, "Si cumple la regla","No cumple la regla")</f>
        <v>Si cumple la regla</v>
      </c>
    </row>
    <row r="12" spans="1:7" ht="33.75" x14ac:dyDescent="0.2">
      <c r="A12" s="5" t="s">
        <v>25</v>
      </c>
      <c r="B12" s="6" t="s">
        <v>26</v>
      </c>
      <c r="C12" s="7" t="s">
        <v>27</v>
      </c>
      <c r="D12" s="3" t="str">
        <f>IF(('REV Det'!G28+'REV Det'!L28)=0,"Si cumple la regla","No cumple la regla")</f>
        <v>Si cumple la regla</v>
      </c>
    </row>
    <row r="13" spans="1:7" ht="33.75" x14ac:dyDescent="0.2">
      <c r="A13" s="5" t="s">
        <v>28</v>
      </c>
      <c r="B13" s="6" t="s">
        <v>29</v>
      </c>
      <c r="C13" s="7" t="s">
        <v>27</v>
      </c>
      <c r="D13" s="3" t="str">
        <f>IF(('REV Det'!G29+'REV Det'!L29)=0,"Si cumple la regla","No cumple la regla")</f>
        <v>Si cumple la regla</v>
      </c>
    </row>
    <row r="14" spans="1:7" ht="33.75" x14ac:dyDescent="0.2">
      <c r="A14" s="5" t="s">
        <v>30</v>
      </c>
      <c r="B14" s="6" t="s">
        <v>31</v>
      </c>
      <c r="C14" s="7" t="s">
        <v>32</v>
      </c>
      <c r="D14" s="3" t="str">
        <f>IF(('REV Det'!G30+'REV Det'!L30)=0,"Si cumple la regla","No cumple la regla")</f>
        <v>Si cumple la regla</v>
      </c>
    </row>
    <row r="15" spans="1:7" ht="45" x14ac:dyDescent="0.2">
      <c r="A15" s="5" t="s">
        <v>33</v>
      </c>
      <c r="B15" s="6" t="s">
        <v>34</v>
      </c>
      <c r="C15" s="7" t="s">
        <v>35</v>
      </c>
      <c r="D15" s="3" t="str">
        <f>IF(('REV Det'!G31+'REV Det'!L31)=0,"Si cumple la regla","No cumple la regla")</f>
        <v>Si cumple la regla</v>
      </c>
    </row>
    <row r="16" spans="1:7" ht="45" x14ac:dyDescent="0.2">
      <c r="A16" s="5" t="s">
        <v>36</v>
      </c>
      <c r="B16" s="6" t="s">
        <v>37</v>
      </c>
      <c r="C16" s="7" t="s">
        <v>38</v>
      </c>
      <c r="D16" s="3" t="str">
        <f>IF((SUM('REV Det'!G32:G33,'REV Det'!L32:L33))=0, "Si cumple la regla","No cumple la regla")</f>
        <v>Si cumple la regla</v>
      </c>
    </row>
    <row r="17" spans="1:4" ht="33.75" x14ac:dyDescent="0.2">
      <c r="A17" s="5" t="s">
        <v>39</v>
      </c>
      <c r="B17" s="6" t="s">
        <v>40</v>
      </c>
      <c r="C17" s="7" t="s">
        <v>38</v>
      </c>
      <c r="D17" s="3" t="str">
        <f>IF(('REV Det'!G34+'REV Det'!L34)=0,"Si cumple la regla","No cumple la regla")</f>
        <v>Si cumple la regla</v>
      </c>
    </row>
    <row r="18" spans="1:4" ht="56.25" x14ac:dyDescent="0.2">
      <c r="A18" s="5" t="s">
        <v>41</v>
      </c>
      <c r="B18" s="6" t="s">
        <v>42</v>
      </c>
      <c r="C18" s="7" t="s">
        <v>38</v>
      </c>
      <c r="D18" s="3" t="str">
        <f>IF((SUM('REV Det'!G35:G36,'REV Det'!L35:L36))=0, "Si cumple la regla","No cumple la regla")</f>
        <v>Si cumple la regla</v>
      </c>
    </row>
    <row r="19" spans="1:4" ht="56.25" x14ac:dyDescent="0.2">
      <c r="A19" s="5" t="s">
        <v>43</v>
      </c>
      <c r="B19" s="6" t="s">
        <v>44</v>
      </c>
      <c r="C19" s="7" t="s">
        <v>38</v>
      </c>
      <c r="D19" s="3" t="str">
        <f>IF(('REV Det'!G37+'REV Det'!L37)=0,"Si cumple la regla","No cumple la regla")</f>
        <v>Si cumple la regla</v>
      </c>
    </row>
    <row r="20" spans="1:4" ht="45" x14ac:dyDescent="0.2">
      <c r="A20" s="5" t="s">
        <v>45</v>
      </c>
      <c r="B20" s="6" t="s">
        <v>46</v>
      </c>
      <c r="C20" s="7" t="s">
        <v>47</v>
      </c>
      <c r="D20" s="3" t="str">
        <f>IF((SUM('REV Det'!G38:G39,'REV Det'!L38:L39))=0, "Si cumple la regla","No cumple la regla")</f>
        <v>Si cumple la regla</v>
      </c>
    </row>
    <row r="21" spans="1:4" ht="33.75" x14ac:dyDescent="0.2">
      <c r="A21" s="5" t="s">
        <v>48</v>
      </c>
      <c r="B21" s="6" t="s">
        <v>49</v>
      </c>
      <c r="C21" s="7" t="s">
        <v>47</v>
      </c>
      <c r="D21" s="3" t="str">
        <f>IF(('REV Det'!G40+'REV Det'!L40)=0,"Si cumple la regla","No cumple la regla")</f>
        <v>Si cumple la regla</v>
      </c>
    </row>
    <row r="22" spans="1:4" ht="56.25" x14ac:dyDescent="0.2">
      <c r="A22" s="5" t="s">
        <v>50</v>
      </c>
      <c r="B22" s="6" t="s">
        <v>51</v>
      </c>
      <c r="C22" s="7" t="s">
        <v>47</v>
      </c>
      <c r="D22" s="3" t="str">
        <f>IF((SUM('REV Det'!G41:G42,'REV Det'!L41:L42))=0, "Si cumple la regla","No cumple la regla")</f>
        <v>Si cumple la regla</v>
      </c>
    </row>
    <row r="23" spans="1:4" ht="56.25" x14ac:dyDescent="0.2">
      <c r="A23" s="5" t="s">
        <v>52</v>
      </c>
      <c r="B23" s="6" t="s">
        <v>53</v>
      </c>
      <c r="C23" s="7" t="s">
        <v>47</v>
      </c>
      <c r="D23" s="3" t="str">
        <f>IF(('REV Det'!G43+'REV Det'!L43)=0,"Si cumple la regla","No cumple la regla")</f>
        <v>Si cumple la regla</v>
      </c>
    </row>
    <row r="24" spans="1:4" ht="56.25" x14ac:dyDescent="0.2">
      <c r="A24" s="5" t="s">
        <v>54</v>
      </c>
      <c r="B24" s="6" t="s">
        <v>55</v>
      </c>
      <c r="C24" s="7" t="s">
        <v>56</v>
      </c>
      <c r="D24" s="3" t="str">
        <f>IF((SUM('REV Det'!G44:G46,'REV Det'!L44:L46))=0, "Si cumple la regla","No cumple la regla")</f>
        <v>Si cumple la regla</v>
      </c>
    </row>
    <row r="25" spans="1:4" ht="67.5" x14ac:dyDescent="0.2">
      <c r="A25" s="5" t="s">
        <v>57</v>
      </c>
      <c r="B25" s="6" t="s">
        <v>58</v>
      </c>
      <c r="C25" s="7" t="s">
        <v>56</v>
      </c>
      <c r="D25" s="3" t="str">
        <f>IF((SUM('REV Det'!G47:G49,'REV Det'!L47:L49))=0, "Si cumple la regla","No cumple la regla")</f>
        <v>Si cumple la regla</v>
      </c>
    </row>
    <row r="26" spans="1:4" ht="56.25" x14ac:dyDescent="0.2">
      <c r="A26" s="5" t="s">
        <v>59</v>
      </c>
      <c r="B26" s="6" t="s">
        <v>60</v>
      </c>
      <c r="C26" s="7" t="s">
        <v>56</v>
      </c>
      <c r="D26" s="3" t="str">
        <f>IF(('REV Det'!G50+'REV Det'!L50)=0,"Si cumple la regla","No cumple la regla")</f>
        <v>Si cumple la regla</v>
      </c>
    </row>
    <row r="27" spans="1:4" ht="67.5" x14ac:dyDescent="0.2">
      <c r="A27" s="5" t="s">
        <v>61</v>
      </c>
      <c r="B27" s="6" t="s">
        <v>62</v>
      </c>
      <c r="C27" s="7" t="s">
        <v>56</v>
      </c>
      <c r="D27" s="3" t="str">
        <f>IF((SUM('REV Det'!G51:G52,'REV Det'!L51:L52))=0, "Si cumple la regla","No cumple la regla")</f>
        <v>Si cumple la regla</v>
      </c>
    </row>
    <row r="28" spans="1:4" ht="56.25" x14ac:dyDescent="0.2">
      <c r="A28" s="5" t="s">
        <v>63</v>
      </c>
      <c r="B28" s="6" t="s">
        <v>64</v>
      </c>
      <c r="C28" s="7" t="s">
        <v>65</v>
      </c>
      <c r="D28" s="214" t="str">
        <f>IF((SUM('REV Det'!G54:G55,'REV Det'!L54:L55))=0, "Si cumple la regla","No cumple la regla")</f>
        <v>Si cumple la regla</v>
      </c>
    </row>
    <row r="29" spans="1:4" ht="56.25" x14ac:dyDescent="0.2">
      <c r="A29" s="5" t="s">
        <v>66</v>
      </c>
      <c r="B29" s="6" t="s">
        <v>67</v>
      </c>
      <c r="C29" s="7" t="s">
        <v>65</v>
      </c>
      <c r="D29" s="214" t="str">
        <f>IF((SUM('REV Det'!G56:G57,'REV Det'!L56:L57))=0, "Si cumple la regla","No cumple la regla")</f>
        <v>Si cumple la regla</v>
      </c>
    </row>
    <row r="30" spans="1:4" ht="56.25" x14ac:dyDescent="0.2">
      <c r="A30" s="5" t="s">
        <v>68</v>
      </c>
      <c r="B30" s="6" t="s">
        <v>69</v>
      </c>
      <c r="C30" s="7" t="s">
        <v>65</v>
      </c>
      <c r="D30" s="214" t="str">
        <f>IF((SUM('REV Det'!G58:G59,'REV Det'!L58:L59))=0, "Si cumple la regla","No cumple la regla")</f>
        <v>Si cumple la regla</v>
      </c>
    </row>
    <row r="31" spans="1:4" ht="90" x14ac:dyDescent="0.2">
      <c r="A31" s="5" t="s">
        <v>70</v>
      </c>
      <c r="B31" s="6" t="s">
        <v>71</v>
      </c>
      <c r="C31" s="7" t="s">
        <v>56</v>
      </c>
      <c r="D31" s="214" t="str">
        <f>IF(('REV Det'!G53+'REV Det'!L53)=0,"Si cumple la regla","No cumple la regla")</f>
        <v>Si cumple la regla</v>
      </c>
    </row>
    <row r="32" spans="1:4" ht="45" x14ac:dyDescent="0.2">
      <c r="A32" s="5" t="s">
        <v>72</v>
      </c>
      <c r="B32" s="6" t="s">
        <v>73</v>
      </c>
      <c r="C32" s="7" t="s">
        <v>74</v>
      </c>
      <c r="D32" s="214" t="str">
        <f>IF(('REV Det'!G60+'REV Det'!L60)=0,"Si cumple la regla","No cumple la regla")</f>
        <v>Si cumple la regla</v>
      </c>
    </row>
    <row r="33" spans="1:4" ht="45" x14ac:dyDescent="0.2">
      <c r="A33" s="5" t="s">
        <v>75</v>
      </c>
      <c r="B33" s="6" t="s">
        <v>76</v>
      </c>
      <c r="C33" s="7" t="s">
        <v>77</v>
      </c>
      <c r="D33" s="214" t="str">
        <f>IF((SUM('REV Det'!G61:G76,'REV Det'!L61:L76))=0, "Si cumple la regla","No cumple la regla")</f>
        <v>Si cumple la regla</v>
      </c>
    </row>
    <row r="34" spans="1:4" ht="56.25" x14ac:dyDescent="0.2">
      <c r="A34" s="5" t="s">
        <v>78</v>
      </c>
      <c r="B34" s="6" t="s">
        <v>79</v>
      </c>
      <c r="C34" s="7" t="s">
        <v>80</v>
      </c>
      <c r="D34" s="214" t="str">
        <f>IF((SUM('REV Det'!G77:G79,'REV Det'!L77:L79))=0, "Si cumple la regla","No cumple la regla")</f>
        <v>Si cumple la regla</v>
      </c>
    </row>
    <row r="35" spans="1:4" ht="45" x14ac:dyDescent="0.2">
      <c r="A35" s="5" t="s">
        <v>81</v>
      </c>
      <c r="B35" s="6" t="s">
        <v>82</v>
      </c>
      <c r="C35" s="7" t="s">
        <v>80</v>
      </c>
      <c r="D35" s="214" t="str">
        <f>IF(('REV Det'!G80+'REV Det'!L80)=0,"Si cumple la regla","No cumple la regla")</f>
        <v>Si cumple la regla</v>
      </c>
    </row>
    <row r="36" spans="1:4" ht="45" x14ac:dyDescent="0.2">
      <c r="A36" s="5" t="s">
        <v>83</v>
      </c>
      <c r="B36" s="6" t="s">
        <v>84</v>
      </c>
      <c r="C36" s="7" t="s">
        <v>85</v>
      </c>
      <c r="D36" s="214" t="str">
        <f>IF(('REV Det'!G81+'REV Det'!L81)=0,"Si cumple la regla","No cumple la regla")</f>
        <v>Si cumple la regla</v>
      </c>
    </row>
    <row r="37" spans="1:4" ht="33.75" x14ac:dyDescent="0.2">
      <c r="A37" s="5" t="s">
        <v>86</v>
      </c>
      <c r="B37" s="6" t="s">
        <v>87</v>
      </c>
      <c r="C37" s="7" t="s">
        <v>88</v>
      </c>
      <c r="D37" s="214" t="str">
        <f>IF(('REV Det'!G82+'REV Det'!L82)=0,"Si cumple la regla","No cumple la regla")</f>
        <v>Si cumple la regla</v>
      </c>
    </row>
    <row r="38" spans="1:4" ht="33.75" x14ac:dyDescent="0.2">
      <c r="A38" s="5" t="s">
        <v>89</v>
      </c>
      <c r="B38" s="6" t="s">
        <v>90</v>
      </c>
      <c r="C38" s="7" t="s">
        <v>88</v>
      </c>
      <c r="D38" s="214" t="str">
        <f>IF(('REV Det'!G83+'REV Det'!L83)=0,"Si cumple la regla","No cumple la regla")</f>
        <v>Si cumple la regla</v>
      </c>
    </row>
    <row r="39" spans="1:4" ht="33.75" x14ac:dyDescent="0.2">
      <c r="A39" s="5" t="s">
        <v>91</v>
      </c>
      <c r="B39" s="6" t="s">
        <v>92</v>
      </c>
      <c r="C39" s="7" t="s">
        <v>93</v>
      </c>
      <c r="D39" s="214" t="str">
        <f>IF((SUM('REV Det'!G84:G99,'REV Det'!L84:L99))=0, "Si cumple la regla","No cumple la regla")</f>
        <v>Si cumple la regla</v>
      </c>
    </row>
    <row r="40" spans="1:4" ht="33.75" x14ac:dyDescent="0.2">
      <c r="A40" s="5" t="s">
        <v>94</v>
      </c>
      <c r="B40" s="6" t="s">
        <v>95</v>
      </c>
      <c r="C40" s="7" t="s">
        <v>96</v>
      </c>
      <c r="D40" s="214" t="str">
        <f>IF((SUM('REV Det'!G100:G115,'REV Det'!L100:L115))=0, "Si cumple la regla","No cumple la regla")</f>
        <v>Si cumple la regla</v>
      </c>
    </row>
    <row r="41" spans="1:4" ht="45" x14ac:dyDescent="0.2">
      <c r="A41" s="5" t="s">
        <v>97</v>
      </c>
      <c r="B41" s="6" t="s">
        <v>98</v>
      </c>
      <c r="C41" s="7" t="s">
        <v>99</v>
      </c>
      <c r="D41" s="214" t="str">
        <f>IF(('REV Det'!G116+'REV Det'!L116)=0,"Si cumple la regla","No cumple la regla")</f>
        <v>Si cumple la regla</v>
      </c>
    </row>
  </sheetData>
  <mergeCells count="3">
    <mergeCell ref="A1:B1"/>
    <mergeCell ref="A2:B2"/>
    <mergeCell ref="A3:B3"/>
  </mergeCells>
  <dataValidations count="2">
    <dataValidation type="list" allowBlank="1" showInputMessage="1" showErrorMessage="1" sqref="D2">
      <formula1>"Trimestral,Cuenta Pública"</formula1>
    </dataValidation>
    <dataValidation type="list" allowBlank="1" showInputMessage="1" showErrorMessage="1" sqref="D3">
      <formula1>"1,2,3,4"</formula1>
    </dataValidation>
  </dataValidations>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26"/>
  <sheetViews>
    <sheetView topLeftCell="A19" zoomScaleNormal="100" workbookViewId="0">
      <selection activeCell="C38" sqref="C38:G42"/>
    </sheetView>
  </sheetViews>
  <sheetFormatPr baseColWidth="10" defaultColWidth="11.42578125" defaultRowHeight="11.25" x14ac:dyDescent="0.2"/>
  <cols>
    <col min="1" max="1" width="16" style="3" customWidth="1"/>
    <col min="2" max="2" width="36.28515625" style="3" customWidth="1"/>
    <col min="3" max="3" width="10.7109375" style="3" customWidth="1"/>
    <col min="4" max="4" width="16" style="79" customWidth="1"/>
    <col min="5" max="5" width="10.7109375" style="3" customWidth="1"/>
    <col min="6" max="6" width="16" style="79" customWidth="1"/>
    <col min="7" max="7" width="16" style="74" customWidth="1"/>
    <col min="8" max="8" width="10.7109375" style="3" customWidth="1"/>
    <col min="9" max="9" width="16" style="81" customWidth="1"/>
    <col min="10" max="10" width="10.7109375" style="3" customWidth="1"/>
    <col min="11" max="11" width="16" style="81" customWidth="1"/>
    <col min="12" max="12" width="16" style="74" customWidth="1"/>
    <col min="13" max="13" width="35.85546875" style="3" hidden="1" customWidth="1"/>
    <col min="14" max="16384" width="11.42578125" style="3"/>
  </cols>
  <sheetData>
    <row r="1" spans="1:15" x14ac:dyDescent="0.2">
      <c r="A1" s="254" t="str">
        <f>REV!A1</f>
        <v>Sistema Municipal de Agua Potable y Alcantarillado de Uriangato, Gto.</v>
      </c>
      <c r="B1" s="254"/>
      <c r="C1" s="254"/>
      <c r="D1" s="254"/>
      <c r="E1" s="254"/>
      <c r="F1" s="254"/>
      <c r="G1" s="254"/>
      <c r="H1" s="254"/>
      <c r="I1" s="254"/>
      <c r="J1" s="254"/>
      <c r="K1" s="1" t="s">
        <v>0</v>
      </c>
      <c r="L1" s="2">
        <f>REV!D1</f>
        <v>2024</v>
      </c>
    </row>
    <row r="2" spans="1:15" x14ac:dyDescent="0.2">
      <c r="A2" s="254" t="s">
        <v>1</v>
      </c>
      <c r="B2" s="254"/>
      <c r="C2" s="254"/>
      <c r="D2" s="254"/>
      <c r="E2" s="254"/>
      <c r="F2" s="254"/>
      <c r="G2" s="254"/>
      <c r="H2" s="254"/>
      <c r="I2" s="254"/>
      <c r="J2" s="254"/>
      <c r="K2" s="1" t="s">
        <v>2</v>
      </c>
      <c r="L2" s="2" t="s">
        <v>3</v>
      </c>
    </row>
    <row r="3" spans="1:15" x14ac:dyDescent="0.2">
      <c r="A3" s="254" t="str">
        <f>REV!A3</f>
        <v>Correspondiente del 01 de enero al 31 de Marzo de 2024</v>
      </c>
      <c r="B3" s="254"/>
      <c r="C3" s="254"/>
      <c r="D3" s="254"/>
      <c r="E3" s="254"/>
      <c r="F3" s="254"/>
      <c r="G3" s="254"/>
      <c r="H3" s="254"/>
      <c r="I3" s="254"/>
      <c r="J3" s="254"/>
      <c r="K3" s="1" t="s">
        <v>4</v>
      </c>
      <c r="L3" s="2">
        <f>REV!D3</f>
        <v>1</v>
      </c>
    </row>
    <row r="4" spans="1:15" ht="12" thickBot="1" x14ac:dyDescent="0.25"/>
    <row r="5" spans="1:15" ht="15.75" customHeight="1" thickBot="1" x14ac:dyDescent="0.25">
      <c r="A5" s="255" t="s">
        <v>5</v>
      </c>
      <c r="B5" s="263" t="s">
        <v>269</v>
      </c>
      <c r="C5" s="259">
        <v>2022</v>
      </c>
      <c r="D5" s="260"/>
      <c r="E5" s="260"/>
      <c r="F5" s="82"/>
      <c r="G5" s="261" t="s">
        <v>284</v>
      </c>
      <c r="H5" s="259">
        <v>2021</v>
      </c>
      <c r="I5" s="260"/>
      <c r="J5" s="260"/>
      <c r="K5" s="83"/>
      <c r="L5" s="261" t="s">
        <v>284</v>
      </c>
      <c r="M5" s="257" t="s">
        <v>269</v>
      </c>
    </row>
    <row r="6" spans="1:15" ht="12" thickBot="1" x14ac:dyDescent="0.25">
      <c r="A6" s="256"/>
      <c r="B6" s="264"/>
      <c r="C6" s="93" t="s">
        <v>270</v>
      </c>
      <c r="D6" s="94" t="s">
        <v>283</v>
      </c>
      <c r="E6" s="94" t="s">
        <v>270</v>
      </c>
      <c r="F6" s="94" t="s">
        <v>283</v>
      </c>
      <c r="G6" s="262"/>
      <c r="H6" s="93" t="s">
        <v>270</v>
      </c>
      <c r="I6" s="94" t="s">
        <v>283</v>
      </c>
      <c r="J6" s="94" t="s">
        <v>270</v>
      </c>
      <c r="K6" s="94" t="s">
        <v>283</v>
      </c>
      <c r="L6" s="262"/>
      <c r="M6" s="258"/>
    </row>
    <row r="7" spans="1:15" ht="12" thickBot="1" x14ac:dyDescent="0.25">
      <c r="A7" s="92" t="s">
        <v>9</v>
      </c>
      <c r="B7" s="216" t="s">
        <v>205</v>
      </c>
      <c r="C7" s="246" t="s">
        <v>282</v>
      </c>
      <c r="D7" s="248">
        <f>IF(ACT!B68&gt;0,ACT!B68,ACT!B68*-1)</f>
        <v>3462965.8300000019</v>
      </c>
      <c r="E7" s="247" t="s">
        <v>271</v>
      </c>
      <c r="F7" s="96">
        <f>IF(ESF!E36&gt;0,ESF!E36,ESF!E36*-1)</f>
        <v>3462965.83</v>
      </c>
      <c r="G7" s="97">
        <f>ROUND(D7-F7,2)</f>
        <v>0</v>
      </c>
      <c r="H7" s="98" t="s">
        <v>281</v>
      </c>
      <c r="I7" s="99">
        <f>IF(ACT!C68&gt;0,ACT!C68,ACT!C68*-1)</f>
        <v>5217195.5099999979</v>
      </c>
      <c r="J7" s="100" t="s">
        <v>271</v>
      </c>
      <c r="K7" s="213">
        <f>IF(ESF!F36&gt;0,ESF!F36,ESF!F36*-1)</f>
        <v>5217195.51</v>
      </c>
      <c r="L7" s="101">
        <f>ROUND(I7-K7,2)</f>
        <v>0</v>
      </c>
      <c r="M7" s="185" t="s">
        <v>205</v>
      </c>
      <c r="O7" s="214"/>
    </row>
    <row r="8" spans="1:15" ht="12" thickBot="1" x14ac:dyDescent="0.25">
      <c r="A8" s="84" t="s">
        <v>12</v>
      </c>
      <c r="B8" s="222" t="s">
        <v>205</v>
      </c>
      <c r="C8" s="102" t="s">
        <v>282</v>
      </c>
      <c r="D8" s="96">
        <f>IF(ACT!B68&gt;0,ACT!B68,ACT!B68*-1)</f>
        <v>3462965.8300000019</v>
      </c>
      <c r="E8" s="104" t="s">
        <v>285</v>
      </c>
      <c r="F8" s="103">
        <f>IF(VHP!D28&gt;0,VHP!D28,VHP!D28*-1)</f>
        <v>3462965.83</v>
      </c>
      <c r="G8" s="105">
        <f>ROUND(D8-F8,2)</f>
        <v>0</v>
      </c>
      <c r="H8" s="274"/>
      <c r="I8" s="275"/>
      <c r="J8" s="275"/>
      <c r="K8" s="275"/>
      <c r="L8" s="276"/>
      <c r="M8" s="186" t="s">
        <v>205</v>
      </c>
    </row>
    <row r="9" spans="1:15" ht="12" thickBot="1" x14ac:dyDescent="0.25">
      <c r="A9" s="84" t="s">
        <v>15</v>
      </c>
      <c r="B9" s="222" t="s">
        <v>205</v>
      </c>
      <c r="C9" s="265"/>
      <c r="D9" s="266"/>
      <c r="E9" s="266"/>
      <c r="F9" s="106"/>
      <c r="G9" s="107"/>
      <c r="H9" s="108" t="s">
        <v>281</v>
      </c>
      <c r="I9" s="109">
        <f>IF(ACT!C68&gt;0,ACT!C68,ACT!C68*-1)</f>
        <v>5217195.5099999979</v>
      </c>
      <c r="J9" s="110" t="s">
        <v>285</v>
      </c>
      <c r="K9" s="109">
        <f>IF(VHP!D10&gt;0,VHP!D10,VHP!D10*-1)</f>
        <v>5217195.51</v>
      </c>
      <c r="L9" s="111">
        <f>ROUND(I9-K9,2)</f>
        <v>0</v>
      </c>
      <c r="M9" s="186" t="s">
        <v>205</v>
      </c>
    </row>
    <row r="10" spans="1:15" ht="12" thickBot="1" x14ac:dyDescent="0.25">
      <c r="A10" s="84" t="s">
        <v>17</v>
      </c>
      <c r="B10" s="222" t="s">
        <v>205</v>
      </c>
      <c r="C10" s="112"/>
      <c r="D10" s="113"/>
      <c r="E10" s="114" t="s">
        <v>285</v>
      </c>
      <c r="F10" s="103">
        <f>IF(VHP!D29&gt;0,VHP!D29,VHP!D29*-1)</f>
        <v>5217195.51</v>
      </c>
      <c r="G10" s="116"/>
      <c r="H10" s="108" t="s">
        <v>281</v>
      </c>
      <c r="I10" s="99">
        <f>IF(ACT!C68&gt;0,ACT!C68,ACT!C68*-1)</f>
        <v>5217195.5099999979</v>
      </c>
      <c r="J10" s="117"/>
      <c r="K10" s="118"/>
      <c r="L10" s="111">
        <f>ROUND(F10-I10,2)</f>
        <v>0</v>
      </c>
      <c r="M10" s="186" t="s">
        <v>205</v>
      </c>
    </row>
    <row r="11" spans="1:15" ht="12" thickBot="1" x14ac:dyDescent="0.25">
      <c r="A11" s="84" t="s">
        <v>19</v>
      </c>
      <c r="B11" s="222" t="s">
        <v>205</v>
      </c>
      <c r="C11" s="108" t="s">
        <v>271</v>
      </c>
      <c r="D11" s="119">
        <f>IF(ESF!E36&gt;0,ESF!E36,ESF!E36*-1)</f>
        <v>3462965.83</v>
      </c>
      <c r="E11" s="120" t="s">
        <v>281</v>
      </c>
      <c r="F11" s="121">
        <f>IF(ACT!B68&gt;0,ACT!B68,ACT!B68*-1)</f>
        <v>3462965.8300000019</v>
      </c>
      <c r="G11" s="122">
        <f t="shared" ref="G11:G28" si="0">ROUND(D11-F11,2)</f>
        <v>0</v>
      </c>
      <c r="H11" s="108" t="s">
        <v>271</v>
      </c>
      <c r="I11" s="123">
        <f>IF(ESF!F36&gt;0,ESF!F36,ESF!F36*-1)</f>
        <v>5217195.51</v>
      </c>
      <c r="J11" s="110" t="s">
        <v>281</v>
      </c>
      <c r="K11" s="109">
        <f>IF(ACT!C68&gt;0,ACT!C68,ACT!C68*-1)</f>
        <v>5217195.5099999979</v>
      </c>
      <c r="L11" s="111">
        <f>ROUND(I11-K11,2)</f>
        <v>0</v>
      </c>
      <c r="M11" s="186" t="s">
        <v>205</v>
      </c>
    </row>
    <row r="12" spans="1:15" x14ac:dyDescent="0.2">
      <c r="A12" s="85" t="s">
        <v>22</v>
      </c>
      <c r="B12" s="224" t="s">
        <v>162</v>
      </c>
      <c r="C12" s="124" t="s">
        <v>271</v>
      </c>
      <c r="D12" s="125">
        <f>IF(ESF!B5&gt;0,ESF!B5,ESF!B5*-1)</f>
        <v>3967756.2</v>
      </c>
      <c r="E12" s="126" t="s">
        <v>272</v>
      </c>
      <c r="F12" s="249">
        <f>IF(EAA!E5&gt;0,EAA!E5,EAA!E5*-1)</f>
        <v>3967756.1999999993</v>
      </c>
      <c r="G12" s="128">
        <f t="shared" si="0"/>
        <v>0</v>
      </c>
      <c r="H12" s="129" t="s">
        <v>271</v>
      </c>
      <c r="I12" s="250">
        <f>IF(ESF!C5&gt;0,ESF!C5,ESF!C5*-1)</f>
        <v>1866515.91</v>
      </c>
      <c r="J12" s="130" t="s">
        <v>272</v>
      </c>
      <c r="K12" s="173">
        <f>IF(EAA!B5&gt;0,EAA!B5,EAA!B5*-1)</f>
        <v>1866515.91</v>
      </c>
      <c r="L12" s="132">
        <f t="shared" ref="L12:L43" si="1">ROUND(I12-K12,2)</f>
        <v>0</v>
      </c>
      <c r="M12" s="187" t="s">
        <v>162</v>
      </c>
    </row>
    <row r="13" spans="1:15" x14ac:dyDescent="0.2">
      <c r="A13" s="86"/>
      <c r="B13" s="215" t="s">
        <v>164</v>
      </c>
      <c r="C13" s="133" t="s">
        <v>271</v>
      </c>
      <c r="D13" s="134">
        <f>IF(ESF!B6&gt;0,ESF!B6,ESF!B6*-1)</f>
        <v>16986090.82</v>
      </c>
      <c r="E13" s="135" t="s">
        <v>272</v>
      </c>
      <c r="F13" s="115">
        <f>IF(EAA!E6&gt;0,EAA!E6,EAA!E6*-1)</f>
        <v>16986090.82</v>
      </c>
      <c r="G13" s="136">
        <f t="shared" si="0"/>
        <v>0</v>
      </c>
      <c r="H13" s="137" t="s">
        <v>271</v>
      </c>
      <c r="I13" s="138">
        <f>IF(ESF!C6&gt;0,ESF!C6,ESF!C6*-1)</f>
        <v>15759162.880000001</v>
      </c>
      <c r="J13" s="114" t="s">
        <v>272</v>
      </c>
      <c r="K13" s="138">
        <f>IF(EAA!B6&gt;0,EAA!B6,EAA!B6*-1)</f>
        <v>15759162.880000001</v>
      </c>
      <c r="L13" s="139">
        <f t="shared" si="1"/>
        <v>0</v>
      </c>
      <c r="M13" s="188" t="s">
        <v>164</v>
      </c>
    </row>
    <row r="14" spans="1:15" x14ac:dyDescent="0.2">
      <c r="A14" s="86"/>
      <c r="B14" s="215" t="s">
        <v>166</v>
      </c>
      <c r="C14" s="133" t="s">
        <v>271</v>
      </c>
      <c r="D14" s="134">
        <f>IF(ESF!B7&gt;0,ESF!B7,ESF!B7*-1)</f>
        <v>0</v>
      </c>
      <c r="E14" s="135" t="s">
        <v>272</v>
      </c>
      <c r="F14" s="115">
        <f>IF(EAA!E7&gt;0,EAA!E7,EAA!E7*-1)</f>
        <v>0</v>
      </c>
      <c r="G14" s="136">
        <f t="shared" si="0"/>
        <v>0</v>
      </c>
      <c r="H14" s="137" t="s">
        <v>271</v>
      </c>
      <c r="I14" s="138">
        <f>IF(ESF!C7&gt;0,ESF!C7,ESF!C7*-1)</f>
        <v>0</v>
      </c>
      <c r="J14" s="114" t="s">
        <v>272</v>
      </c>
      <c r="K14" s="138">
        <f>IF(EAA!B7&gt;0,EAA!B7,EAA!B7*-1)</f>
        <v>0</v>
      </c>
      <c r="L14" s="139">
        <f t="shared" si="1"/>
        <v>0</v>
      </c>
      <c r="M14" s="188" t="s">
        <v>166</v>
      </c>
    </row>
    <row r="15" spans="1:15" x14ac:dyDescent="0.2">
      <c r="A15" s="86"/>
      <c r="B15" s="215" t="s">
        <v>168</v>
      </c>
      <c r="C15" s="133" t="s">
        <v>271</v>
      </c>
      <c r="D15" s="134">
        <f>IF(ESF!B8&gt;0,ESF!B8,ESF!B8*-1)</f>
        <v>0</v>
      </c>
      <c r="E15" s="135" t="s">
        <v>272</v>
      </c>
      <c r="F15" s="115">
        <f>IF(EAA!E8&gt;0,EAA!E8,EAA!E8*-1)</f>
        <v>0</v>
      </c>
      <c r="G15" s="136">
        <f t="shared" si="0"/>
        <v>0</v>
      </c>
      <c r="H15" s="137" t="s">
        <v>271</v>
      </c>
      <c r="I15" s="138">
        <f>IF(ESF!C8&gt;0,ESF!C8,ESF!C8*-1)</f>
        <v>0</v>
      </c>
      <c r="J15" s="114" t="s">
        <v>272</v>
      </c>
      <c r="K15" s="138">
        <f>IF(EAA!B8&gt;0,EAA!B8,EAA!B8*-1)</f>
        <v>0</v>
      </c>
      <c r="L15" s="139">
        <f t="shared" si="1"/>
        <v>0</v>
      </c>
      <c r="M15" s="188" t="s">
        <v>168</v>
      </c>
    </row>
    <row r="16" spans="1:15" x14ac:dyDescent="0.2">
      <c r="A16" s="86"/>
      <c r="B16" s="215" t="s">
        <v>170</v>
      </c>
      <c r="C16" s="133" t="s">
        <v>271</v>
      </c>
      <c r="D16" s="134">
        <f>IF(ESF!B9&gt;0,ESF!B9,ESF!B9*-1)</f>
        <v>1299120.26</v>
      </c>
      <c r="E16" s="135" t="s">
        <v>272</v>
      </c>
      <c r="F16" s="115">
        <f>IF(EAA!E9&gt;0,EAA!E9,EAA!E9*-1)</f>
        <v>1299120.2599999998</v>
      </c>
      <c r="G16" s="136">
        <f t="shared" si="0"/>
        <v>0</v>
      </c>
      <c r="H16" s="137" t="s">
        <v>271</v>
      </c>
      <c r="I16" s="138">
        <f>IF(ESF!C9&gt;0,ESF!C9,ESF!C9*-1)</f>
        <v>881453.81</v>
      </c>
      <c r="J16" s="114" t="s">
        <v>272</v>
      </c>
      <c r="K16" s="138">
        <f>IF(EAA!B9&gt;0,EAA!B9,EAA!B9*-1)</f>
        <v>881453.81</v>
      </c>
      <c r="L16" s="139">
        <f t="shared" si="1"/>
        <v>0</v>
      </c>
      <c r="M16" s="188" t="s">
        <v>170</v>
      </c>
    </row>
    <row r="17" spans="1:13" ht="22.5" x14ac:dyDescent="0.2">
      <c r="A17" s="86"/>
      <c r="B17" s="215" t="s">
        <v>172</v>
      </c>
      <c r="C17" s="133" t="s">
        <v>271</v>
      </c>
      <c r="D17" s="134">
        <f>IF(ESF!B10&gt;0,ESF!B10,ESF!B10*-1)</f>
        <v>0</v>
      </c>
      <c r="E17" s="135" t="s">
        <v>272</v>
      </c>
      <c r="F17" s="115">
        <f>IF(EAA!E10&gt;0,EAA!E10,EAA!E10*-1)</f>
        <v>0</v>
      </c>
      <c r="G17" s="136">
        <f t="shared" si="0"/>
        <v>0</v>
      </c>
      <c r="H17" s="137" t="s">
        <v>271</v>
      </c>
      <c r="I17" s="138">
        <f>IF(ESF!C10&gt;0,ESF!C10,ESF!C10*-1)</f>
        <v>0</v>
      </c>
      <c r="J17" s="114" t="s">
        <v>272</v>
      </c>
      <c r="K17" s="138">
        <f>IF(EAA!B10&gt;0,EAA!B10,EAA!B10*-1)</f>
        <v>0</v>
      </c>
      <c r="L17" s="139">
        <f t="shared" si="1"/>
        <v>0</v>
      </c>
      <c r="M17" s="188" t="s">
        <v>172</v>
      </c>
    </row>
    <row r="18" spans="1:13" x14ac:dyDescent="0.2">
      <c r="A18" s="86"/>
      <c r="B18" s="215" t="s">
        <v>174</v>
      </c>
      <c r="C18" s="133" t="s">
        <v>271</v>
      </c>
      <c r="D18" s="134">
        <f>IF(ESF!B11&gt;0,ESF!B11,ESF!B11*-1)</f>
        <v>47935.87</v>
      </c>
      <c r="E18" s="135" t="s">
        <v>272</v>
      </c>
      <c r="F18" s="115">
        <f>IF(EAA!E11&gt;0,EAA!E11,EAA!E11*-1)</f>
        <v>47935.87</v>
      </c>
      <c r="G18" s="136">
        <f t="shared" si="0"/>
        <v>0</v>
      </c>
      <c r="H18" s="137" t="s">
        <v>271</v>
      </c>
      <c r="I18" s="138">
        <f>IF(ESF!C11&gt;0,ESF!C11,ESF!C11*-1)</f>
        <v>47935.87</v>
      </c>
      <c r="J18" s="114" t="s">
        <v>272</v>
      </c>
      <c r="K18" s="138">
        <f>IF(EAA!B11&gt;0,EAA!B11,EAA!B11*-1)</f>
        <v>47935.87</v>
      </c>
      <c r="L18" s="139">
        <f t="shared" si="1"/>
        <v>0</v>
      </c>
      <c r="M18" s="188" t="s">
        <v>174</v>
      </c>
    </row>
    <row r="19" spans="1:13" x14ac:dyDescent="0.2">
      <c r="A19" s="86"/>
      <c r="B19" s="215" t="s">
        <v>180</v>
      </c>
      <c r="C19" s="133" t="s">
        <v>271</v>
      </c>
      <c r="D19" s="134">
        <f>IF(ESF!B16&gt;0,ESF!B16,ESF!B16*-1)</f>
        <v>0</v>
      </c>
      <c r="E19" s="135" t="s">
        <v>272</v>
      </c>
      <c r="F19" s="115">
        <f>IF(EAA!E13&gt;0,EAA!E13,EAA!E13*-1)</f>
        <v>0</v>
      </c>
      <c r="G19" s="136">
        <f t="shared" si="0"/>
        <v>0</v>
      </c>
      <c r="H19" s="137" t="s">
        <v>271</v>
      </c>
      <c r="I19" s="138">
        <f>IF(ESF!C16&gt;0,ESF!C16,ESF!C16*-1)</f>
        <v>0</v>
      </c>
      <c r="J19" s="114" t="s">
        <v>272</v>
      </c>
      <c r="K19" s="138">
        <f>IF(EAA!B13&gt;0,EAA!B13,EAA!B13*-1)</f>
        <v>0</v>
      </c>
      <c r="L19" s="139">
        <f t="shared" si="1"/>
        <v>0</v>
      </c>
      <c r="M19" s="188" t="s">
        <v>180</v>
      </c>
    </row>
    <row r="20" spans="1:13" ht="22.5" x14ac:dyDescent="0.2">
      <c r="A20" s="86"/>
      <c r="B20" s="215" t="s">
        <v>182</v>
      </c>
      <c r="C20" s="133" t="s">
        <v>271</v>
      </c>
      <c r="D20" s="134">
        <f>IF(ESF!B17&gt;0,ESF!B17,ESF!B17*-1)</f>
        <v>0</v>
      </c>
      <c r="E20" s="135" t="s">
        <v>272</v>
      </c>
      <c r="F20" s="115">
        <f>IF(EAA!E14&gt;0,EAA!E14,EAA!E14*-1)</f>
        <v>0</v>
      </c>
      <c r="G20" s="136">
        <f t="shared" si="0"/>
        <v>0</v>
      </c>
      <c r="H20" s="137" t="s">
        <v>271</v>
      </c>
      <c r="I20" s="138">
        <f>IF(ESF!C17&gt;0,ESF!C17,ESF!C17*-1)</f>
        <v>0</v>
      </c>
      <c r="J20" s="114" t="s">
        <v>272</v>
      </c>
      <c r="K20" s="138">
        <f>IF(EAA!B14&gt;0,EAA!B14,EAA!B14*-1)</f>
        <v>0</v>
      </c>
      <c r="L20" s="139">
        <f t="shared" si="1"/>
        <v>0</v>
      </c>
      <c r="M20" s="188" t="s">
        <v>182</v>
      </c>
    </row>
    <row r="21" spans="1:13" ht="22.5" x14ac:dyDescent="0.2">
      <c r="A21" s="86"/>
      <c r="B21" s="215" t="s">
        <v>184</v>
      </c>
      <c r="C21" s="133" t="s">
        <v>271</v>
      </c>
      <c r="D21" s="134">
        <f>IF(ESF!B18&gt;0,ESF!B18,ESF!B18*-1)</f>
        <v>21393894.300000001</v>
      </c>
      <c r="E21" s="135" t="s">
        <v>272</v>
      </c>
      <c r="F21" s="115">
        <f>IF(EAA!E15&gt;0,EAA!E15,EAA!E15*-1)</f>
        <v>21393894.300000001</v>
      </c>
      <c r="G21" s="136">
        <f t="shared" si="0"/>
        <v>0</v>
      </c>
      <c r="H21" s="137" t="s">
        <v>271</v>
      </c>
      <c r="I21" s="138">
        <f>IF(ESF!C18&gt;0,ESF!C18,ESF!C18*-1)</f>
        <v>21393894.300000001</v>
      </c>
      <c r="J21" s="114" t="s">
        <v>272</v>
      </c>
      <c r="K21" s="138">
        <f>IF(EAA!B15&gt;0,EAA!B15,EAA!B15*-1)</f>
        <v>21393894.300000001</v>
      </c>
      <c r="L21" s="139">
        <f t="shared" si="1"/>
        <v>0</v>
      </c>
      <c r="M21" s="188" t="s">
        <v>184</v>
      </c>
    </row>
    <row r="22" spans="1:13" x14ac:dyDescent="0.2">
      <c r="A22" s="86"/>
      <c r="B22" s="215" t="s">
        <v>186</v>
      </c>
      <c r="C22" s="133" t="s">
        <v>271</v>
      </c>
      <c r="D22" s="134">
        <f>IF(ESF!B19&gt;0,ESF!B19,ESF!B19*-1)</f>
        <v>28776721.850000001</v>
      </c>
      <c r="E22" s="135" t="s">
        <v>272</v>
      </c>
      <c r="F22" s="115">
        <f>IF(EAA!E16&gt;0,EAA!E16,EAA!E16*-1)</f>
        <v>28776721.849999998</v>
      </c>
      <c r="G22" s="136">
        <f t="shared" si="0"/>
        <v>0</v>
      </c>
      <c r="H22" s="137" t="s">
        <v>271</v>
      </c>
      <c r="I22" s="138">
        <f>IF(ESF!C19&gt;0,ESF!C19,ESF!C19*-1)</f>
        <v>28312112.739999998</v>
      </c>
      <c r="J22" s="114" t="s">
        <v>272</v>
      </c>
      <c r="K22" s="138">
        <f>IF(EAA!B16&gt;0,EAA!B16,EAA!B16*-1)</f>
        <v>28312112.739999998</v>
      </c>
      <c r="L22" s="139">
        <f t="shared" si="1"/>
        <v>0</v>
      </c>
      <c r="M22" s="188" t="s">
        <v>186</v>
      </c>
    </row>
    <row r="23" spans="1:13" x14ac:dyDescent="0.2">
      <c r="A23" s="86"/>
      <c r="B23" s="215" t="s">
        <v>188</v>
      </c>
      <c r="C23" s="133" t="s">
        <v>271</v>
      </c>
      <c r="D23" s="134">
        <f>IF(ESF!B20&gt;0,ESF!B20,ESF!B20*-1)</f>
        <v>664771</v>
      </c>
      <c r="E23" s="135" t="s">
        <v>272</v>
      </c>
      <c r="F23" s="115">
        <f>IF(EAA!E17&gt;0,EAA!E17,EAA!E17*-1)</f>
        <v>664771</v>
      </c>
      <c r="G23" s="136">
        <f t="shared" si="0"/>
        <v>0</v>
      </c>
      <c r="H23" s="137" t="s">
        <v>271</v>
      </c>
      <c r="I23" s="138">
        <f>IF(ESF!C20&gt;0,ESF!C20,ESF!C20*-1)</f>
        <v>664771</v>
      </c>
      <c r="J23" s="114" t="s">
        <v>272</v>
      </c>
      <c r="K23" s="138">
        <f>IF(EAA!B17&gt;0,EAA!B17,EAA!B17*-1)</f>
        <v>664771</v>
      </c>
      <c r="L23" s="139">
        <f t="shared" si="1"/>
        <v>0</v>
      </c>
      <c r="M23" s="188" t="s">
        <v>188</v>
      </c>
    </row>
    <row r="24" spans="1:13" ht="22.5" x14ac:dyDescent="0.2">
      <c r="A24" s="86"/>
      <c r="B24" s="215" t="s">
        <v>190</v>
      </c>
      <c r="C24" s="133" t="s">
        <v>271</v>
      </c>
      <c r="D24" s="134">
        <f>IF(ESF!B21&gt;0,ESF!B21,ESF!B21*-1)</f>
        <v>15089878.32</v>
      </c>
      <c r="E24" s="135" t="s">
        <v>272</v>
      </c>
      <c r="F24" s="115">
        <f>IF(EAA!E18&gt;0,EAA!E18,EAA!E18*-1)</f>
        <v>15089878.32</v>
      </c>
      <c r="G24" s="136">
        <f t="shared" si="0"/>
        <v>0</v>
      </c>
      <c r="H24" s="137" t="s">
        <v>271</v>
      </c>
      <c r="I24" s="138">
        <f>IF(ESF!C21&gt;0,ESF!C21,ESF!C21*-1)</f>
        <v>15089878.32</v>
      </c>
      <c r="J24" s="114" t="s">
        <v>272</v>
      </c>
      <c r="K24" s="138">
        <f>IF(EAA!B18&gt;0,EAA!B18,EAA!B18*-1)</f>
        <v>15089878.32</v>
      </c>
      <c r="L24" s="139">
        <f t="shared" si="1"/>
        <v>0</v>
      </c>
      <c r="M24" s="188" t="s">
        <v>190</v>
      </c>
    </row>
    <row r="25" spans="1:13" x14ac:dyDescent="0.2">
      <c r="A25" s="86"/>
      <c r="B25" s="215" t="s">
        <v>192</v>
      </c>
      <c r="C25" s="133" t="s">
        <v>271</v>
      </c>
      <c r="D25" s="134">
        <f>IF(ESF!B22&gt;0,ESF!B22,ESF!B22*-1)</f>
        <v>1627765</v>
      </c>
      <c r="E25" s="135" t="s">
        <v>272</v>
      </c>
      <c r="F25" s="115">
        <f>IF(EAA!E19&gt;0,EAA!E19,EAA!E19*-1)</f>
        <v>1627765</v>
      </c>
      <c r="G25" s="136">
        <f t="shared" si="0"/>
        <v>0</v>
      </c>
      <c r="H25" s="137" t="s">
        <v>271</v>
      </c>
      <c r="I25" s="138">
        <f>IF(ESF!C22&gt;0,ESF!C22,ESF!C22*-1)</f>
        <v>1627765</v>
      </c>
      <c r="J25" s="114" t="s">
        <v>272</v>
      </c>
      <c r="K25" s="138">
        <f>IF(EAA!B19&gt;0,EAA!B19,EAA!B19*-1)</f>
        <v>1627765</v>
      </c>
      <c r="L25" s="139">
        <f t="shared" si="1"/>
        <v>0</v>
      </c>
      <c r="M25" s="188" t="s">
        <v>192</v>
      </c>
    </row>
    <row r="26" spans="1:13" ht="22.5" x14ac:dyDescent="0.2">
      <c r="A26" s="86"/>
      <c r="B26" s="215" t="s">
        <v>194</v>
      </c>
      <c r="C26" s="133" t="s">
        <v>271</v>
      </c>
      <c r="D26" s="134">
        <f>IF(ESF!B23&gt;0,ESF!B23,ESF!B23*-1)</f>
        <v>0</v>
      </c>
      <c r="E26" s="135" t="s">
        <v>272</v>
      </c>
      <c r="F26" s="115">
        <f>IF(EAA!E20&gt;0,EAA!E20,EAA!E20*-1)</f>
        <v>0</v>
      </c>
      <c r="G26" s="136">
        <f t="shared" si="0"/>
        <v>0</v>
      </c>
      <c r="H26" s="137" t="s">
        <v>271</v>
      </c>
      <c r="I26" s="138">
        <f>IF(ESF!C23&gt;0,ESF!C23,ESF!C23*-1)</f>
        <v>0</v>
      </c>
      <c r="J26" s="114" t="s">
        <v>272</v>
      </c>
      <c r="K26" s="138">
        <f>IF(EAA!B20&gt;0,EAA!B20,EAA!B20*-1)</f>
        <v>0</v>
      </c>
      <c r="L26" s="139">
        <f t="shared" si="1"/>
        <v>0</v>
      </c>
      <c r="M26" s="188" t="s">
        <v>194</v>
      </c>
    </row>
    <row r="27" spans="1:13" ht="12" thickBot="1" x14ac:dyDescent="0.25">
      <c r="A27" s="87"/>
      <c r="B27" s="225" t="s">
        <v>195</v>
      </c>
      <c r="C27" s="140" t="s">
        <v>271</v>
      </c>
      <c r="D27" s="141">
        <f>IF(ESF!B24&gt;0,ESF!B24,ESF!B24*-1)</f>
        <v>0</v>
      </c>
      <c r="E27" s="142" t="s">
        <v>272</v>
      </c>
      <c r="F27" s="143">
        <f>IF(EAA!E21&gt;0,EAA!E21,EAA!E21*-1)</f>
        <v>0</v>
      </c>
      <c r="G27" s="144">
        <f t="shared" si="0"/>
        <v>0</v>
      </c>
      <c r="H27" s="145" t="s">
        <v>271</v>
      </c>
      <c r="I27" s="147">
        <f>IF(ESF!C24&gt;0,ESF!C24,ESF!C24*-1)</f>
        <v>0</v>
      </c>
      <c r="J27" s="146" t="s">
        <v>272</v>
      </c>
      <c r="K27" s="147">
        <f>IF(EAA!B21&gt;0,EAA!B21,EAA!B21*-1)</f>
        <v>0</v>
      </c>
      <c r="L27" s="148">
        <f t="shared" si="1"/>
        <v>0</v>
      </c>
      <c r="M27" s="189" t="s">
        <v>195</v>
      </c>
    </row>
    <row r="28" spans="1:13" ht="12" thickBot="1" x14ac:dyDescent="0.25">
      <c r="A28" s="84" t="s">
        <v>25</v>
      </c>
      <c r="B28" s="222" t="s">
        <v>162</v>
      </c>
      <c r="C28" s="149" t="s">
        <v>271</v>
      </c>
      <c r="D28" s="150">
        <f>IF(ESF!B5&gt;0,ESF!B5,ESF!B5*-1)</f>
        <v>3967756.2</v>
      </c>
      <c r="E28" s="151" t="s">
        <v>273</v>
      </c>
      <c r="F28" s="119">
        <f>IF(EFE!B65&gt;0,EFE!B65,EFE!B65*-1)</f>
        <v>3967756.2</v>
      </c>
      <c r="G28" s="122">
        <f t="shared" si="0"/>
        <v>0</v>
      </c>
      <c r="H28" s="152"/>
      <c r="I28" s="153"/>
      <c r="J28" s="153"/>
      <c r="K28" s="153"/>
      <c r="L28" s="154"/>
      <c r="M28" s="186" t="s">
        <v>162</v>
      </c>
    </row>
    <row r="29" spans="1:13" ht="12" thickBot="1" x14ac:dyDescent="0.25">
      <c r="A29" s="84" t="s">
        <v>28</v>
      </c>
      <c r="B29" s="222" t="s">
        <v>162</v>
      </c>
      <c r="C29" s="274"/>
      <c r="D29" s="275"/>
      <c r="E29" s="275"/>
      <c r="F29" s="155"/>
      <c r="G29" s="156"/>
      <c r="H29" s="108" t="s">
        <v>271</v>
      </c>
      <c r="I29" s="109">
        <f>IF(ESF!C5&gt;0,ESF!C5,ESF!C5*-1)</f>
        <v>1866515.91</v>
      </c>
      <c r="J29" s="110" t="s">
        <v>273</v>
      </c>
      <c r="K29" s="109">
        <f>IF(EFE!B63&gt;0,EFE!B63,EFE!B63*-1)</f>
        <v>1866515.91</v>
      </c>
      <c r="L29" s="111">
        <f t="shared" si="1"/>
        <v>0</v>
      </c>
      <c r="M29" s="186" t="s">
        <v>162</v>
      </c>
    </row>
    <row r="30" spans="1:13" ht="12" thickBot="1" x14ac:dyDescent="0.25">
      <c r="A30" s="84" t="s">
        <v>30</v>
      </c>
      <c r="B30" s="222" t="s">
        <v>274</v>
      </c>
      <c r="C30" s="149" t="s">
        <v>271</v>
      </c>
      <c r="D30" s="119">
        <f>IF(ESF!B28&gt;0,ESF!B28,ESF!B28*-1)</f>
        <v>59674176.980000004</v>
      </c>
      <c r="E30" s="110" t="s">
        <v>271</v>
      </c>
      <c r="F30" s="119">
        <f>IF(ESF!E48&gt;0,ESF!E48,ESF!E48*-1)</f>
        <v>59674176.979999989</v>
      </c>
      <c r="G30" s="122">
        <f>ROUND(D30-F30,2)</f>
        <v>0</v>
      </c>
      <c r="H30" s="108" t="s">
        <v>271</v>
      </c>
      <c r="I30" s="109">
        <f>IF(ESF!C28&gt;0,ESF!C28,ESF!C28*-1)</f>
        <v>55463733.189999998</v>
      </c>
      <c r="J30" s="110" t="s">
        <v>271</v>
      </c>
      <c r="K30" s="109">
        <f>IF(ESF!F48&gt;0,ESF!F48,ESF!F48*-1)</f>
        <v>55463733.189999998</v>
      </c>
      <c r="L30" s="111">
        <f t="shared" si="1"/>
        <v>0</v>
      </c>
      <c r="M30" s="186" t="s">
        <v>274</v>
      </c>
    </row>
    <row r="31" spans="1:13" ht="12" thickBot="1" x14ac:dyDescent="0.25">
      <c r="A31" s="84" t="s">
        <v>33</v>
      </c>
      <c r="B31" s="222" t="s">
        <v>275</v>
      </c>
      <c r="C31" s="149" t="s">
        <v>271</v>
      </c>
      <c r="D31" s="119">
        <f>IF(ESF!E26&gt;0,ESF!E26,ESF!E26*-1)</f>
        <v>3913841.84</v>
      </c>
      <c r="E31" s="110" t="s">
        <v>286</v>
      </c>
      <c r="F31" s="119">
        <f>IF(ADP!E34&gt;0,ADP!E34,ADP!E34*-1)</f>
        <v>3913841.84</v>
      </c>
      <c r="G31" s="122">
        <f>ROUND(D31-F31,2)</f>
        <v>0</v>
      </c>
      <c r="H31" s="108" t="s">
        <v>271</v>
      </c>
      <c r="I31" s="109">
        <f>IF(ESF!F26&gt;0,ESF!F26,ESF!F26*-1)</f>
        <v>3169730.36</v>
      </c>
      <c r="J31" s="110" t="s">
        <v>286</v>
      </c>
      <c r="K31" s="109">
        <f>IF(ADP!D34&gt;0,ADP!D34,ADP!D34*-1)</f>
        <v>3169730.36</v>
      </c>
      <c r="L31" s="111">
        <f t="shared" si="1"/>
        <v>0</v>
      </c>
      <c r="M31" s="186" t="s">
        <v>275</v>
      </c>
    </row>
    <row r="32" spans="1:13" x14ac:dyDescent="0.2">
      <c r="A32" s="85" t="s">
        <v>36</v>
      </c>
      <c r="B32" s="226" t="s">
        <v>201</v>
      </c>
      <c r="C32" s="265"/>
      <c r="D32" s="266"/>
      <c r="E32" s="266"/>
      <c r="F32" s="266"/>
      <c r="G32" s="267"/>
      <c r="H32" s="129" t="s">
        <v>271</v>
      </c>
      <c r="I32" s="131">
        <f>IF(ESF!F30&gt;0,ESF!F30,ESF!F30*-1)</f>
        <v>6486187.7999999998</v>
      </c>
      <c r="J32" s="130" t="s">
        <v>285</v>
      </c>
      <c r="K32" s="131">
        <f>IF(VHP!B4&gt;0,VHP!B4,VHP!B4*-1)</f>
        <v>6486187.7999999998</v>
      </c>
      <c r="L32" s="132">
        <f t="shared" si="1"/>
        <v>0</v>
      </c>
      <c r="M32" s="190" t="s">
        <v>201</v>
      </c>
    </row>
    <row r="33" spans="1:15" ht="12" thickBot="1" x14ac:dyDescent="0.25">
      <c r="A33" s="87"/>
      <c r="B33" s="227" t="s">
        <v>201</v>
      </c>
      <c r="C33" s="268"/>
      <c r="D33" s="269"/>
      <c r="E33" s="269"/>
      <c r="F33" s="269"/>
      <c r="G33" s="270"/>
      <c r="H33" s="157" t="s">
        <v>271</v>
      </c>
      <c r="I33" s="147">
        <f>IF(ESF!F30&gt;0,ESF!F30,ESF!F30*-1)</f>
        <v>6486187.7999999998</v>
      </c>
      <c r="J33" s="146" t="s">
        <v>285</v>
      </c>
      <c r="K33" s="147">
        <f>IF(VHP!F4&gt;0,VHP!F4,VHP!F4*-1)</f>
        <v>6486187.7999999998</v>
      </c>
      <c r="L33" s="148">
        <f t="shared" si="1"/>
        <v>0</v>
      </c>
      <c r="M33" s="191" t="s">
        <v>201</v>
      </c>
    </row>
    <row r="34" spans="1:15" ht="12" thickBot="1" x14ac:dyDescent="0.25">
      <c r="A34" s="84" t="s">
        <v>39</v>
      </c>
      <c r="B34" s="228" t="s">
        <v>204</v>
      </c>
      <c r="C34" s="268"/>
      <c r="D34" s="269"/>
      <c r="E34" s="269"/>
      <c r="F34" s="269"/>
      <c r="G34" s="270"/>
      <c r="H34" s="108" t="s">
        <v>271</v>
      </c>
      <c r="I34" s="109">
        <f>IF(ESF!F35&gt;0,ESF!F35,ESF!F35*-1)</f>
        <v>45807815.030000001</v>
      </c>
      <c r="J34" s="110" t="s">
        <v>285</v>
      </c>
      <c r="K34" s="109">
        <f>IF(VHP!F9&gt;0,VHP!F9,VHP!F9*-1)</f>
        <v>45807815.030000001</v>
      </c>
      <c r="L34" s="111">
        <f t="shared" si="1"/>
        <v>0</v>
      </c>
      <c r="M34" s="192" t="s">
        <v>204</v>
      </c>
    </row>
    <row r="35" spans="1:15" ht="22.5" x14ac:dyDescent="0.2">
      <c r="A35" s="85" t="s">
        <v>41</v>
      </c>
      <c r="B35" s="229" t="s">
        <v>210</v>
      </c>
      <c r="C35" s="268"/>
      <c r="D35" s="269"/>
      <c r="E35" s="269"/>
      <c r="F35" s="269"/>
      <c r="G35" s="270"/>
      <c r="H35" s="129" t="s">
        <v>271</v>
      </c>
      <c r="I35" s="131">
        <f>IF(ESF!F42&gt;0,ESF!F42,ESF!F42*-1)</f>
        <v>0</v>
      </c>
      <c r="J35" s="130" t="s">
        <v>285</v>
      </c>
      <c r="K35" s="131">
        <f>IF(VHP!E16&gt;0,VHP!E16,VHP!E16*-1)</f>
        <v>0</v>
      </c>
      <c r="L35" s="132">
        <f t="shared" si="1"/>
        <v>0</v>
      </c>
      <c r="M35" s="193" t="s">
        <v>210</v>
      </c>
    </row>
    <row r="36" spans="1:15" ht="23.25" thickBot="1" x14ac:dyDescent="0.25">
      <c r="A36" s="87"/>
      <c r="B36" s="230" t="s">
        <v>210</v>
      </c>
      <c r="C36" s="271"/>
      <c r="D36" s="272"/>
      <c r="E36" s="272"/>
      <c r="F36" s="272"/>
      <c r="G36" s="273"/>
      <c r="H36" s="157" t="s">
        <v>271</v>
      </c>
      <c r="I36" s="147">
        <f>IF(ESF!F42&gt;0,ESF!F42,ESF!F42*-1)</f>
        <v>0</v>
      </c>
      <c r="J36" s="146" t="s">
        <v>285</v>
      </c>
      <c r="K36" s="147">
        <f>IF(VHP!F16&gt;0,VHP!F16,VHP!F16*-1)</f>
        <v>0</v>
      </c>
      <c r="L36" s="148">
        <f t="shared" si="1"/>
        <v>0</v>
      </c>
      <c r="M36" s="194" t="s">
        <v>210</v>
      </c>
    </row>
    <row r="37" spans="1:15" ht="12" thickBot="1" x14ac:dyDescent="0.25">
      <c r="A37" s="84" t="s">
        <v>43</v>
      </c>
      <c r="B37" s="231" t="s">
        <v>276</v>
      </c>
      <c r="C37" s="108" t="s">
        <v>271</v>
      </c>
      <c r="D37" s="119">
        <f>IF(ESF!E46&gt;0,ESF!E46,ESF!E46*-1)</f>
        <v>55760335.139999993</v>
      </c>
      <c r="E37" s="110" t="s">
        <v>285</v>
      </c>
      <c r="F37" s="119">
        <f>IF(VHP!F38&gt;0,VHP!F38,VHP!F38*-1)</f>
        <v>55760335.140000001</v>
      </c>
      <c r="G37" s="122">
        <f>ROUND(D37-F37,2)</f>
        <v>0</v>
      </c>
      <c r="H37" s="108" t="s">
        <v>271</v>
      </c>
      <c r="I37" s="109">
        <f>IF(ESF!F46&gt;0,ESF!F46,ESF!F46*-1)</f>
        <v>52294002.829999998</v>
      </c>
      <c r="J37" s="110" t="s">
        <v>285</v>
      </c>
      <c r="K37" s="109">
        <f>IF(VHP!F20&gt;0,VHP!F20,VHP!F20*-1)</f>
        <v>52294002.829999998</v>
      </c>
      <c r="L37" s="111">
        <f t="shared" si="1"/>
        <v>0</v>
      </c>
      <c r="M37" s="195" t="s">
        <v>276</v>
      </c>
    </row>
    <row r="38" spans="1:15" ht="22.5" x14ac:dyDescent="0.2">
      <c r="A38" s="85" t="s">
        <v>45</v>
      </c>
      <c r="B38" s="226" t="s">
        <v>277</v>
      </c>
      <c r="C38" s="265"/>
      <c r="D38" s="266"/>
      <c r="E38" s="266"/>
      <c r="F38" s="266"/>
      <c r="G38" s="267"/>
      <c r="H38" s="129" t="s">
        <v>285</v>
      </c>
      <c r="I38" s="131">
        <f>IF(VHP!B4&gt;0,VHP!B4,VHP!B4*-1)</f>
        <v>6486187.7999999998</v>
      </c>
      <c r="J38" s="130" t="s">
        <v>271</v>
      </c>
      <c r="K38" s="131">
        <f>IF(ESF!F30&gt;0,ESF!F30,ESF!F30*-1)</f>
        <v>6486187.7999999998</v>
      </c>
      <c r="L38" s="132">
        <f t="shared" si="1"/>
        <v>0</v>
      </c>
      <c r="M38" s="190" t="s">
        <v>277</v>
      </c>
    </row>
    <row r="39" spans="1:15" ht="23.25" thickBot="1" x14ac:dyDescent="0.25">
      <c r="A39" s="87"/>
      <c r="B39" s="227" t="s">
        <v>277</v>
      </c>
      <c r="C39" s="268"/>
      <c r="D39" s="269"/>
      <c r="E39" s="269"/>
      <c r="F39" s="269"/>
      <c r="G39" s="270"/>
      <c r="H39" s="157" t="s">
        <v>285</v>
      </c>
      <c r="I39" s="147">
        <f>IF(VHP!F4&gt;0,VHP!F4,VHP!F4*-1)</f>
        <v>6486187.7999999998</v>
      </c>
      <c r="J39" s="146" t="s">
        <v>271</v>
      </c>
      <c r="K39" s="147">
        <f>IF(ESF!F30&gt;0,ESF!F30,ESF!F30*-1)</f>
        <v>6486187.7999999998</v>
      </c>
      <c r="L39" s="148">
        <f t="shared" si="1"/>
        <v>0</v>
      </c>
      <c r="M39" s="191" t="s">
        <v>277</v>
      </c>
    </row>
    <row r="40" spans="1:15" ht="23.25" thickBot="1" x14ac:dyDescent="0.25">
      <c r="A40" s="84" t="s">
        <v>48</v>
      </c>
      <c r="B40" s="228" t="s">
        <v>278</v>
      </c>
      <c r="C40" s="268"/>
      <c r="D40" s="269"/>
      <c r="E40" s="269"/>
      <c r="F40" s="269"/>
      <c r="G40" s="270"/>
      <c r="H40" s="108" t="s">
        <v>285</v>
      </c>
      <c r="I40" s="109">
        <f>IF(VHP!F9&gt;0,VHP!F9,VHP!F9*-1)</f>
        <v>45807815.030000001</v>
      </c>
      <c r="J40" s="110" t="s">
        <v>271</v>
      </c>
      <c r="K40" s="109">
        <f>IF(ESF!F35&gt;0,ESF!F35,ESF!F35*-1)</f>
        <v>45807815.030000001</v>
      </c>
      <c r="L40" s="111">
        <f t="shared" si="1"/>
        <v>0</v>
      </c>
      <c r="M40" s="192" t="s">
        <v>278</v>
      </c>
    </row>
    <row r="41" spans="1:15" ht="22.5" x14ac:dyDescent="0.2">
      <c r="A41" s="85" t="s">
        <v>50</v>
      </c>
      <c r="B41" s="229" t="s">
        <v>279</v>
      </c>
      <c r="C41" s="268"/>
      <c r="D41" s="269"/>
      <c r="E41" s="269"/>
      <c r="F41" s="269"/>
      <c r="G41" s="270"/>
      <c r="H41" s="129" t="s">
        <v>285</v>
      </c>
      <c r="I41" s="131">
        <f>IF(VHP!E16&gt;0,VHP!E16,VHP!E16*-1)</f>
        <v>0</v>
      </c>
      <c r="J41" s="130" t="s">
        <v>271</v>
      </c>
      <c r="K41" s="131">
        <f>IF(ESF!F42&gt;0,ESF!F42,ESF!F42*-1)</f>
        <v>0</v>
      </c>
      <c r="L41" s="132">
        <f t="shared" si="1"/>
        <v>0</v>
      </c>
      <c r="M41" s="193" t="s">
        <v>279</v>
      </c>
    </row>
    <row r="42" spans="1:15" ht="23.25" thickBot="1" x14ac:dyDescent="0.25">
      <c r="A42" s="87"/>
      <c r="B42" s="230" t="s">
        <v>279</v>
      </c>
      <c r="C42" s="271"/>
      <c r="D42" s="272"/>
      <c r="E42" s="272"/>
      <c r="F42" s="272"/>
      <c r="G42" s="273"/>
      <c r="H42" s="157" t="s">
        <v>285</v>
      </c>
      <c r="I42" s="147">
        <f>IF(VHP!F16&gt;0,VHP!F16,VHP!F16*-1)</f>
        <v>0</v>
      </c>
      <c r="J42" s="146" t="s">
        <v>271</v>
      </c>
      <c r="K42" s="147">
        <f>IF(ESF!F42&gt;0,ESF!F42,ESF!F42*-1)</f>
        <v>0</v>
      </c>
      <c r="L42" s="148">
        <f t="shared" si="1"/>
        <v>0</v>
      </c>
      <c r="M42" s="194" t="s">
        <v>279</v>
      </c>
      <c r="O42" s="214"/>
    </row>
    <row r="43" spans="1:15" ht="12" thickBot="1" x14ac:dyDescent="0.25">
      <c r="A43" s="84" t="s">
        <v>52</v>
      </c>
      <c r="B43" s="232" t="s">
        <v>280</v>
      </c>
      <c r="C43" s="108" t="s">
        <v>285</v>
      </c>
      <c r="D43" s="119">
        <f>IF(VHP!F38&gt;0,VHP!F38,VHP!F38*-1)</f>
        <v>55760335.140000001</v>
      </c>
      <c r="E43" s="110" t="s">
        <v>271</v>
      </c>
      <c r="F43" s="158">
        <f>IF(ESF!E46&gt;0,ESF!E46,ESF!E46*-1)</f>
        <v>55760335.139999993</v>
      </c>
      <c r="G43" s="122">
        <f t="shared" ref="G43:G49" si="2">ROUND(D43-F43,2)</f>
        <v>0</v>
      </c>
      <c r="H43" s="108" t="s">
        <v>285</v>
      </c>
      <c r="I43" s="109">
        <f>IF(VHP!F20&gt;0,VHP!F20,VHP!F20*-1)</f>
        <v>52294002.829999998</v>
      </c>
      <c r="J43" s="110" t="s">
        <v>271</v>
      </c>
      <c r="K43" s="109">
        <f>IF(ESF!F46&gt;0,ESF!F46,ESF!F46*-1)</f>
        <v>52294002.829999998</v>
      </c>
      <c r="L43" s="111">
        <f t="shared" si="1"/>
        <v>0</v>
      </c>
      <c r="M43" s="196" t="s">
        <v>280</v>
      </c>
    </row>
    <row r="44" spans="1:15" ht="12" thickBot="1" x14ac:dyDescent="0.25">
      <c r="A44" s="85" t="s">
        <v>54</v>
      </c>
      <c r="B44" s="223" t="s">
        <v>138</v>
      </c>
      <c r="C44" s="129" t="s">
        <v>285</v>
      </c>
      <c r="D44" s="249">
        <f>IF(VHP!B23&gt;0,VHP!B23,VHP!B23*-1)</f>
        <v>0</v>
      </c>
      <c r="E44" s="130" t="s">
        <v>287</v>
      </c>
      <c r="F44" s="159">
        <f>IF(CSF!$B46&gt;0,CSF!$B46,CSF!$C46)</f>
        <v>0</v>
      </c>
      <c r="G44" s="128">
        <f t="shared" si="2"/>
        <v>0</v>
      </c>
      <c r="H44" s="265"/>
      <c r="I44" s="266"/>
      <c r="J44" s="266"/>
      <c r="K44" s="160"/>
      <c r="L44" s="161"/>
      <c r="M44" s="197" t="s">
        <v>138</v>
      </c>
    </row>
    <row r="45" spans="1:15" x14ac:dyDescent="0.2">
      <c r="A45" s="86"/>
      <c r="B45" s="216" t="s">
        <v>202</v>
      </c>
      <c r="C45" s="162" t="s">
        <v>285</v>
      </c>
      <c r="D45" s="115">
        <f>IF(VHP!B24&gt;0,VHP!B24,VHP!B24*-1)</f>
        <v>0</v>
      </c>
      <c r="E45" s="114" t="s">
        <v>287</v>
      </c>
      <c r="F45" s="163">
        <f>IF(CSF!$B47&gt;0,CSF!$B47,CSF!$C47)</f>
        <v>0</v>
      </c>
      <c r="G45" s="136">
        <f t="shared" si="2"/>
        <v>0</v>
      </c>
      <c r="H45" s="265"/>
      <c r="I45" s="266"/>
      <c r="J45" s="266"/>
      <c r="K45" s="266"/>
      <c r="L45" s="267"/>
      <c r="M45" s="185" t="s">
        <v>202</v>
      </c>
    </row>
    <row r="46" spans="1:15" ht="12" thickBot="1" x14ac:dyDescent="0.25">
      <c r="A46" s="87"/>
      <c r="B46" s="233" t="s">
        <v>203</v>
      </c>
      <c r="C46" s="157" t="s">
        <v>285</v>
      </c>
      <c r="D46" s="180">
        <f>IF(VHP!B25&gt;0,VHP!B25,VHP!B25*-1)</f>
        <v>0</v>
      </c>
      <c r="E46" s="146" t="s">
        <v>287</v>
      </c>
      <c r="F46" s="164">
        <f>IF(CSF!$B48&gt;0,CSF!$B48,CSF!$C48)</f>
        <v>0</v>
      </c>
      <c r="G46" s="144">
        <f t="shared" si="2"/>
        <v>0</v>
      </c>
      <c r="H46" s="268"/>
      <c r="I46" s="269"/>
      <c r="J46" s="269"/>
      <c r="K46" s="269"/>
      <c r="L46" s="270"/>
      <c r="M46" s="198" t="s">
        <v>203</v>
      </c>
    </row>
    <row r="47" spans="1:15" x14ac:dyDescent="0.2">
      <c r="A47" s="85" t="s">
        <v>57</v>
      </c>
      <c r="B47" s="223" t="s">
        <v>207</v>
      </c>
      <c r="C47" s="129" t="s">
        <v>285</v>
      </c>
      <c r="D47" s="249">
        <f>IF(VHP!D30&gt;0,VHP!D30,VHP!D30*-1)</f>
        <v>0</v>
      </c>
      <c r="E47" s="130" t="s">
        <v>287</v>
      </c>
      <c r="F47" s="159">
        <f>IF(CSF!$B53&gt;0,CSF!$B53,CSF!$C53)</f>
        <v>0</v>
      </c>
      <c r="G47" s="128">
        <f t="shared" si="2"/>
        <v>0</v>
      </c>
      <c r="H47" s="268"/>
      <c r="I47" s="269"/>
      <c r="J47" s="269"/>
      <c r="K47" s="269"/>
      <c r="L47" s="270"/>
      <c r="M47" s="197" t="s">
        <v>207</v>
      </c>
    </row>
    <row r="48" spans="1:15" x14ac:dyDescent="0.2">
      <c r="A48" s="86"/>
      <c r="B48" s="216" t="s">
        <v>208</v>
      </c>
      <c r="C48" s="162" t="s">
        <v>285</v>
      </c>
      <c r="D48" s="115">
        <f>IF(VHP!D31&gt;0,VHP!D31,VHP!D31*-1)</f>
        <v>0</v>
      </c>
      <c r="E48" s="114" t="s">
        <v>287</v>
      </c>
      <c r="F48" s="163">
        <f>IF(CSF!$B54&gt;0,CSF!$B54,CSF!$C54)</f>
        <v>0</v>
      </c>
      <c r="G48" s="136">
        <f t="shared" si="2"/>
        <v>0</v>
      </c>
      <c r="H48" s="268"/>
      <c r="I48" s="269"/>
      <c r="J48" s="269"/>
      <c r="K48" s="269"/>
      <c r="L48" s="270"/>
      <c r="M48" s="185" t="s">
        <v>208</v>
      </c>
    </row>
    <row r="49" spans="1:13" ht="23.25" thickBot="1" x14ac:dyDescent="0.25">
      <c r="A49" s="87"/>
      <c r="B49" s="234" t="s">
        <v>209</v>
      </c>
      <c r="C49" s="157" t="s">
        <v>285</v>
      </c>
      <c r="D49" s="180">
        <f>IF(VHP!D32&gt;0,VHP!D32,VHP!D32*-1)</f>
        <v>0</v>
      </c>
      <c r="E49" s="146" t="s">
        <v>287</v>
      </c>
      <c r="F49" s="164">
        <f>IF(CSF!$B55&gt;0,CSF!$B55,CSF!$C55)</f>
        <v>0</v>
      </c>
      <c r="G49" s="144">
        <f t="shared" si="2"/>
        <v>0</v>
      </c>
      <c r="H49" s="268"/>
      <c r="I49" s="269"/>
      <c r="J49" s="269"/>
      <c r="K49" s="269"/>
      <c r="L49" s="270"/>
      <c r="M49" s="199" t="s">
        <v>209</v>
      </c>
    </row>
    <row r="50" spans="1:13" ht="12" thickBot="1" x14ac:dyDescent="0.25">
      <c r="A50" s="84" t="s">
        <v>59</v>
      </c>
      <c r="B50" s="235" t="s">
        <v>206</v>
      </c>
      <c r="C50" s="108" t="s">
        <v>285</v>
      </c>
      <c r="D50" s="119">
        <f>IF(VHP!C29&gt;0,VHP!C29,VHP!C29*-1)</f>
        <v>5220561.99</v>
      </c>
      <c r="E50" s="110" t="s">
        <v>287</v>
      </c>
      <c r="F50" s="158">
        <f>IF(CSF!$B52&gt;0,CSF!$B52,CSF!$C52)</f>
        <v>5220561.99</v>
      </c>
      <c r="G50" s="122">
        <f t="shared" ref="G50:G55" si="3">ROUND(D50-F50,2)</f>
        <v>0</v>
      </c>
      <c r="H50" s="268"/>
      <c r="I50" s="269"/>
      <c r="J50" s="269"/>
      <c r="K50" s="269"/>
      <c r="L50" s="270"/>
      <c r="M50" s="200" t="s">
        <v>206</v>
      </c>
    </row>
    <row r="51" spans="1:13" x14ac:dyDescent="0.2">
      <c r="A51" s="88" t="s">
        <v>61</v>
      </c>
      <c r="B51" s="236" t="s">
        <v>211</v>
      </c>
      <c r="C51" s="129" t="s">
        <v>285</v>
      </c>
      <c r="D51" s="127">
        <f>IF(VHP!E35&gt;0,VHP!E35,VHP!E35*-1)</f>
        <v>0</v>
      </c>
      <c r="E51" s="130" t="s">
        <v>287</v>
      </c>
      <c r="F51" s="159">
        <f>IF(CSF!$B58&gt;0,CSF!$B58,CSF!$C58)</f>
        <v>0</v>
      </c>
      <c r="G51" s="128">
        <f t="shared" si="3"/>
        <v>0</v>
      </c>
      <c r="H51" s="268"/>
      <c r="I51" s="269"/>
      <c r="J51" s="269"/>
      <c r="K51" s="269"/>
      <c r="L51" s="270"/>
      <c r="M51" s="201" t="s">
        <v>211</v>
      </c>
    </row>
    <row r="52" spans="1:13" ht="12" thickBot="1" x14ac:dyDescent="0.25">
      <c r="A52" s="91"/>
      <c r="B52" s="217" t="s">
        <v>212</v>
      </c>
      <c r="C52" s="165" t="s">
        <v>285</v>
      </c>
      <c r="D52" s="180">
        <f>IF(VHP!E36&gt;0,VHP!E36,VHP!E36*-1)</f>
        <v>0</v>
      </c>
      <c r="E52" s="167" t="s">
        <v>287</v>
      </c>
      <c r="F52" s="168">
        <f>IF(CSF!$B59&gt;0,CSF!$B59,CSF!$C59)</f>
        <v>0</v>
      </c>
      <c r="G52" s="169">
        <f t="shared" si="3"/>
        <v>0</v>
      </c>
      <c r="H52" s="268"/>
      <c r="I52" s="269"/>
      <c r="J52" s="269"/>
      <c r="K52" s="269"/>
      <c r="L52" s="270"/>
      <c r="M52" s="202" t="s">
        <v>212</v>
      </c>
    </row>
    <row r="53" spans="1:13" ht="12" thickBot="1" x14ac:dyDescent="0.25">
      <c r="A53" s="84" t="s">
        <v>70</v>
      </c>
      <c r="B53" s="235" t="s">
        <v>156</v>
      </c>
      <c r="C53" s="108" t="s">
        <v>285</v>
      </c>
      <c r="D53" s="119">
        <f>IF((VHP!D28+VHP!D29)&gt;0,VHP!D28+VHP!D29,(VHP!D28+VHP!D29)*-1)</f>
        <v>1754229.6799999997</v>
      </c>
      <c r="E53" s="110" t="s">
        <v>287</v>
      </c>
      <c r="F53" s="158">
        <f>IF(CSF!$B51&gt;0,CSF!$B51,CSF!$C51)</f>
        <v>1754229.68</v>
      </c>
      <c r="G53" s="122">
        <f t="shared" si="3"/>
        <v>0</v>
      </c>
      <c r="H53" s="269"/>
      <c r="I53" s="269"/>
      <c r="J53" s="269"/>
      <c r="K53" s="269"/>
      <c r="L53" s="270"/>
      <c r="M53" s="200" t="s">
        <v>156</v>
      </c>
    </row>
    <row r="54" spans="1:13" ht="12" thickBot="1" x14ac:dyDescent="0.25">
      <c r="A54" s="88" t="s">
        <v>63</v>
      </c>
      <c r="B54" s="236" t="s">
        <v>156</v>
      </c>
      <c r="C54" s="129" t="s">
        <v>285</v>
      </c>
      <c r="D54" s="119">
        <f>IF(VHP!D28&gt;0,VHP!D28,VHP!D28*-1)</f>
        <v>3462965.83</v>
      </c>
      <c r="E54" s="130" t="s">
        <v>271</v>
      </c>
      <c r="F54" s="159">
        <f>IF(ESF!E36&gt;0,ESF!E36,ESF!E36*-1)</f>
        <v>3462965.83</v>
      </c>
      <c r="G54" s="128">
        <f t="shared" si="3"/>
        <v>0</v>
      </c>
      <c r="H54" s="268"/>
      <c r="I54" s="269"/>
      <c r="J54" s="269"/>
      <c r="K54" s="269"/>
      <c r="L54" s="270"/>
      <c r="M54" s="201" t="s">
        <v>156</v>
      </c>
    </row>
    <row r="55" spans="1:13" ht="12" thickBot="1" x14ac:dyDescent="0.25">
      <c r="A55" s="87"/>
      <c r="B55" s="234" t="s">
        <v>156</v>
      </c>
      <c r="C55" s="157" t="s">
        <v>285</v>
      </c>
      <c r="D55" s="143">
        <f>IF(VHP!D28&gt;0,VHP!D28,VHP!D28*-1)</f>
        <v>3462965.83</v>
      </c>
      <c r="E55" s="146" t="s">
        <v>281</v>
      </c>
      <c r="F55" s="164">
        <f>IF(ACT!B68&gt;0,ACT!B68,ACT!B68*-1)</f>
        <v>3462965.8300000019</v>
      </c>
      <c r="G55" s="144">
        <f t="shared" si="3"/>
        <v>0</v>
      </c>
      <c r="H55" s="271"/>
      <c r="I55" s="272"/>
      <c r="J55" s="272"/>
      <c r="K55" s="272"/>
      <c r="L55" s="273"/>
      <c r="M55" s="199" t="s">
        <v>156</v>
      </c>
    </row>
    <row r="56" spans="1:13" x14ac:dyDescent="0.2">
      <c r="A56" s="88" t="s">
        <v>66</v>
      </c>
      <c r="B56" s="242" t="s">
        <v>156</v>
      </c>
      <c r="C56" s="268"/>
      <c r="D56" s="269"/>
      <c r="E56" s="269"/>
      <c r="F56" s="170"/>
      <c r="G56" s="171"/>
      <c r="H56" s="172" t="s">
        <v>285</v>
      </c>
      <c r="I56" s="173">
        <f>IF(VHP!D10&gt;0,VHP!D10,VHP!D10*-1)</f>
        <v>5217195.51</v>
      </c>
      <c r="J56" s="174" t="s">
        <v>271</v>
      </c>
      <c r="K56" s="173">
        <f>IF(ESF!F36&gt;0,ESF!F36,ESF!F36*-1)</f>
        <v>5217195.51</v>
      </c>
      <c r="L56" s="175">
        <f t="shared" ref="L56:L57" si="4">ROUND(I56-K56,2)</f>
        <v>0</v>
      </c>
      <c r="M56" s="201" t="s">
        <v>156</v>
      </c>
    </row>
    <row r="57" spans="1:13" ht="12" thickBot="1" x14ac:dyDescent="0.25">
      <c r="A57" s="87"/>
      <c r="B57" s="243" t="s">
        <v>156</v>
      </c>
      <c r="C57" s="268"/>
      <c r="D57" s="269"/>
      <c r="E57" s="269"/>
      <c r="F57" s="170"/>
      <c r="G57" s="171"/>
      <c r="H57" s="162" t="s">
        <v>285</v>
      </c>
      <c r="I57" s="138">
        <f>IF(VHP!D10&gt;0,VHP!D10,VHP!D10*-1)</f>
        <v>5217195.51</v>
      </c>
      <c r="J57" s="114" t="s">
        <v>281</v>
      </c>
      <c r="K57" s="176">
        <f>IF(ACT!C68&gt;0,ACT!C68,ACT!C68*-1)</f>
        <v>5217195.5099999979</v>
      </c>
      <c r="L57" s="139">
        <f t="shared" si="4"/>
        <v>0</v>
      </c>
      <c r="M57" s="199" t="s">
        <v>156</v>
      </c>
    </row>
    <row r="58" spans="1:13" x14ac:dyDescent="0.2">
      <c r="A58" s="95" t="s">
        <v>68</v>
      </c>
      <c r="B58" s="244" t="s">
        <v>206</v>
      </c>
      <c r="C58" s="162" t="s">
        <v>285</v>
      </c>
      <c r="D58" s="115">
        <f>IF(VHP!D29&gt;0,VHP!D29,VHP!D29*-1)</f>
        <v>5217195.51</v>
      </c>
      <c r="E58" s="170"/>
      <c r="F58" s="170"/>
      <c r="G58" s="170"/>
      <c r="H58" s="277"/>
      <c r="I58" s="278"/>
      <c r="J58" s="114" t="s">
        <v>271</v>
      </c>
      <c r="K58" s="138">
        <f>IF(ESF!F36&gt;0,ESF!F36,ESF!F36*-1)</f>
        <v>5217195.51</v>
      </c>
      <c r="L58" s="139">
        <f>ROUND((D58-K58),2)</f>
        <v>0</v>
      </c>
      <c r="M58" s="203" t="s">
        <v>206</v>
      </c>
    </row>
    <row r="59" spans="1:13" ht="12" thickBot="1" x14ac:dyDescent="0.25">
      <c r="A59" s="87"/>
      <c r="B59" s="245" t="s">
        <v>206</v>
      </c>
      <c r="C59" s="165" t="s">
        <v>285</v>
      </c>
      <c r="D59" s="166">
        <f>IF(VHP!D29&gt;0,VHP!D29,VHP!D29*-1)</f>
        <v>5217195.51</v>
      </c>
      <c r="E59" s="170"/>
      <c r="F59" s="170"/>
      <c r="G59" s="170"/>
      <c r="H59" s="271"/>
      <c r="I59" s="279"/>
      <c r="J59" s="167" t="s">
        <v>282</v>
      </c>
      <c r="K59" s="176">
        <f>IF(ACT!C68&gt;0,ACT!C68,ACT!C68*-1)</f>
        <v>5217195.5099999979</v>
      </c>
      <c r="L59" s="177">
        <f>ROUND((D59-K59),2)</f>
        <v>0</v>
      </c>
      <c r="M59" s="198" t="s">
        <v>206</v>
      </c>
    </row>
    <row r="60" spans="1:13" ht="12" thickBot="1" x14ac:dyDescent="0.25">
      <c r="A60" s="90" t="s">
        <v>72</v>
      </c>
      <c r="B60" s="237" t="s">
        <v>162</v>
      </c>
      <c r="C60" s="108" t="s">
        <v>287</v>
      </c>
      <c r="D60" s="158">
        <f>IF(CSF!$B5&gt;0,CSF!$B5,CSF!$C5)</f>
        <v>2101240.29</v>
      </c>
      <c r="E60" s="110" t="s">
        <v>273</v>
      </c>
      <c r="F60" s="158">
        <f>IF(EFE!B61&gt;0,EFE!B61,EFE!B61*-1)</f>
        <v>2101240.29</v>
      </c>
      <c r="G60" s="122">
        <f>ROUND(D60-F60,2)</f>
        <v>0</v>
      </c>
      <c r="H60" s="265"/>
      <c r="I60" s="266"/>
      <c r="J60" s="266"/>
      <c r="K60" s="266"/>
      <c r="L60" s="267"/>
      <c r="M60" s="204" t="s">
        <v>162</v>
      </c>
    </row>
    <row r="61" spans="1:13" x14ac:dyDescent="0.2">
      <c r="A61" s="88" t="s">
        <v>75</v>
      </c>
      <c r="B61" s="238" t="s">
        <v>162</v>
      </c>
      <c r="C61" s="129" t="s">
        <v>287</v>
      </c>
      <c r="D61" s="159">
        <f>IF(CSF!$B5&gt;0,CSF!$B5,CSF!$C5)</f>
        <v>2101240.29</v>
      </c>
      <c r="E61" s="130" t="s">
        <v>272</v>
      </c>
      <c r="F61" s="159">
        <f>IF(EAA!F5&gt;0,EAA!F5,EAA!F5*-1)</f>
        <v>2101240.2899999991</v>
      </c>
      <c r="G61" s="128">
        <f>ROUND(D61-F61,2)</f>
        <v>0</v>
      </c>
      <c r="H61" s="268"/>
      <c r="I61" s="269"/>
      <c r="J61" s="269"/>
      <c r="K61" s="269"/>
      <c r="L61" s="270"/>
      <c r="M61" s="205" t="s">
        <v>162</v>
      </c>
    </row>
    <row r="62" spans="1:13" x14ac:dyDescent="0.2">
      <c r="A62" s="91"/>
      <c r="B62" s="218" t="s">
        <v>164</v>
      </c>
      <c r="C62" s="162" t="s">
        <v>287</v>
      </c>
      <c r="D62" s="163">
        <f>IF(CSF!$B6&gt;0,CSF!$B6,CSF!$C6)</f>
        <v>1226927.94</v>
      </c>
      <c r="E62" s="114" t="s">
        <v>272</v>
      </c>
      <c r="F62" s="163">
        <f>IF(EAA!F6&gt;0,EAA!F6,EAA!F6*-1)</f>
        <v>1226927.9399999995</v>
      </c>
      <c r="G62" s="136">
        <f>ROUND(D62-F62,2)</f>
        <v>0</v>
      </c>
      <c r="H62" s="268"/>
      <c r="I62" s="269"/>
      <c r="J62" s="269"/>
      <c r="K62" s="269"/>
      <c r="L62" s="270"/>
      <c r="M62" s="206" t="s">
        <v>164</v>
      </c>
    </row>
    <row r="63" spans="1:13" x14ac:dyDescent="0.2">
      <c r="A63" s="91"/>
      <c r="B63" s="218" t="s">
        <v>166</v>
      </c>
      <c r="C63" s="162" t="s">
        <v>287</v>
      </c>
      <c r="D63" s="163">
        <f>IF(CSF!$B7&gt;0,CSF!$B7,CSF!$C7)</f>
        <v>0</v>
      </c>
      <c r="E63" s="114" t="s">
        <v>272</v>
      </c>
      <c r="F63" s="163">
        <f>IF(EAA!F7&gt;0,EAA!F7,EAA!F7*-1)</f>
        <v>0</v>
      </c>
      <c r="G63" s="136">
        <f>ROUND(D63-F63,2)</f>
        <v>0</v>
      </c>
      <c r="H63" s="268"/>
      <c r="I63" s="269"/>
      <c r="J63" s="269"/>
      <c r="K63" s="269"/>
      <c r="L63" s="270"/>
      <c r="M63" s="206" t="s">
        <v>166</v>
      </c>
    </row>
    <row r="64" spans="1:13" x14ac:dyDescent="0.2">
      <c r="A64" s="91"/>
      <c r="B64" s="218" t="s">
        <v>168</v>
      </c>
      <c r="C64" s="162" t="s">
        <v>287</v>
      </c>
      <c r="D64" s="163">
        <f>IF(CSF!$B8&gt;0,CSF!$B8,CSF!$C8)</f>
        <v>0</v>
      </c>
      <c r="E64" s="114" t="s">
        <v>272</v>
      </c>
      <c r="F64" s="163">
        <f>IF(EAA!F8&gt;0,EAA!F8,EAA!F8*-1)</f>
        <v>0</v>
      </c>
      <c r="G64" s="136">
        <f t="shared" ref="G64:G76" si="5">ROUND(D64-F64,2)</f>
        <v>0</v>
      </c>
      <c r="H64" s="268"/>
      <c r="I64" s="269"/>
      <c r="J64" s="269"/>
      <c r="K64" s="269"/>
      <c r="L64" s="270"/>
      <c r="M64" s="206" t="s">
        <v>168</v>
      </c>
    </row>
    <row r="65" spans="1:13" x14ac:dyDescent="0.2">
      <c r="A65" s="91"/>
      <c r="B65" s="218" t="s">
        <v>170</v>
      </c>
      <c r="C65" s="162" t="s">
        <v>287</v>
      </c>
      <c r="D65" s="163">
        <f>IF(CSF!$B9&gt;0,CSF!$B9,CSF!$C9)</f>
        <v>417666.45</v>
      </c>
      <c r="E65" s="114" t="s">
        <v>272</v>
      </c>
      <c r="F65" s="163">
        <f>IF(EAA!F9&gt;0,EAA!F9,EAA!F9*-1)</f>
        <v>417666.44999999972</v>
      </c>
      <c r="G65" s="136">
        <f t="shared" si="5"/>
        <v>0</v>
      </c>
      <c r="H65" s="268"/>
      <c r="I65" s="269"/>
      <c r="J65" s="269"/>
      <c r="K65" s="269"/>
      <c r="L65" s="270"/>
      <c r="M65" s="206" t="s">
        <v>170</v>
      </c>
    </row>
    <row r="66" spans="1:13" ht="22.5" x14ac:dyDescent="0.2">
      <c r="A66" s="91"/>
      <c r="B66" s="218" t="s">
        <v>172</v>
      </c>
      <c r="C66" s="162" t="s">
        <v>287</v>
      </c>
      <c r="D66" s="163">
        <f>IF(CSF!$B10&gt;0,CSF!$B10,CSF!$C10)</f>
        <v>0</v>
      </c>
      <c r="E66" s="114" t="s">
        <v>272</v>
      </c>
      <c r="F66" s="163">
        <f>IF(EAA!F10&gt;0,EAA!F10,EAA!F10*-1)</f>
        <v>0</v>
      </c>
      <c r="G66" s="136">
        <f t="shared" si="5"/>
        <v>0</v>
      </c>
      <c r="H66" s="268"/>
      <c r="I66" s="269"/>
      <c r="J66" s="269"/>
      <c r="K66" s="269"/>
      <c r="L66" s="270"/>
      <c r="M66" s="206" t="s">
        <v>172</v>
      </c>
    </row>
    <row r="67" spans="1:13" x14ac:dyDescent="0.2">
      <c r="A67" s="91"/>
      <c r="B67" s="218" t="s">
        <v>174</v>
      </c>
      <c r="C67" s="162" t="s">
        <v>287</v>
      </c>
      <c r="D67" s="163">
        <f>IF(CSF!$B11&gt;0,CSF!$B11,CSF!$C11)</f>
        <v>0</v>
      </c>
      <c r="E67" s="114" t="s">
        <v>272</v>
      </c>
      <c r="F67" s="163">
        <f>IF(EAA!F11&gt;0,EAA!F11,EAA!F11*-1)</f>
        <v>0</v>
      </c>
      <c r="G67" s="136">
        <f t="shared" si="5"/>
        <v>0</v>
      </c>
      <c r="H67" s="268"/>
      <c r="I67" s="269"/>
      <c r="J67" s="269"/>
      <c r="K67" s="269"/>
      <c r="L67" s="270"/>
      <c r="M67" s="206" t="s">
        <v>174</v>
      </c>
    </row>
    <row r="68" spans="1:13" x14ac:dyDescent="0.2">
      <c r="A68" s="91"/>
      <c r="B68" s="218" t="s">
        <v>180</v>
      </c>
      <c r="C68" s="162" t="s">
        <v>287</v>
      </c>
      <c r="D68" s="163">
        <f>IF(CSF!$B14&gt;0,CSF!$B14,CSF!$C14)</f>
        <v>0</v>
      </c>
      <c r="E68" s="114" t="s">
        <v>272</v>
      </c>
      <c r="F68" s="163">
        <f>IF(EAA!F13&gt;0,EAA!F13,EAA!F13*-1)</f>
        <v>0</v>
      </c>
      <c r="G68" s="136">
        <f t="shared" si="5"/>
        <v>0</v>
      </c>
      <c r="H68" s="268"/>
      <c r="I68" s="269"/>
      <c r="J68" s="269"/>
      <c r="K68" s="269"/>
      <c r="L68" s="270"/>
      <c r="M68" s="206" t="s">
        <v>180</v>
      </c>
    </row>
    <row r="69" spans="1:13" ht="22.5" x14ac:dyDescent="0.2">
      <c r="A69" s="91"/>
      <c r="B69" s="218" t="s">
        <v>182</v>
      </c>
      <c r="C69" s="162" t="s">
        <v>287</v>
      </c>
      <c r="D69" s="163">
        <f>IF(CSF!$B15&gt;0,CSF!$B15,CSF!$C15)</f>
        <v>0</v>
      </c>
      <c r="E69" s="114" t="s">
        <v>272</v>
      </c>
      <c r="F69" s="163">
        <f>IF(EAA!F14&gt;0,EAA!F14,EAA!F14*-1)</f>
        <v>0</v>
      </c>
      <c r="G69" s="136">
        <f t="shared" si="5"/>
        <v>0</v>
      </c>
      <c r="H69" s="268"/>
      <c r="I69" s="269"/>
      <c r="J69" s="269"/>
      <c r="K69" s="269"/>
      <c r="L69" s="270"/>
      <c r="M69" s="206" t="s">
        <v>182</v>
      </c>
    </row>
    <row r="70" spans="1:13" ht="22.5" x14ac:dyDescent="0.2">
      <c r="A70" s="91"/>
      <c r="B70" s="218" t="s">
        <v>184</v>
      </c>
      <c r="C70" s="162" t="s">
        <v>287</v>
      </c>
      <c r="D70" s="163">
        <f>IF(CSF!$B16&gt;0,CSF!$B16,CSF!$C16)</f>
        <v>0</v>
      </c>
      <c r="E70" s="114" t="s">
        <v>272</v>
      </c>
      <c r="F70" s="163">
        <f>IF(EAA!F15&gt;0,EAA!F15,EAA!F15*-1)</f>
        <v>0</v>
      </c>
      <c r="G70" s="136">
        <f t="shared" si="5"/>
        <v>0</v>
      </c>
      <c r="H70" s="268"/>
      <c r="I70" s="269"/>
      <c r="J70" s="269"/>
      <c r="K70" s="269"/>
      <c r="L70" s="270"/>
      <c r="M70" s="206" t="s">
        <v>184</v>
      </c>
    </row>
    <row r="71" spans="1:13" x14ac:dyDescent="0.2">
      <c r="A71" s="91"/>
      <c r="B71" s="218" t="s">
        <v>186</v>
      </c>
      <c r="C71" s="162" t="s">
        <v>287</v>
      </c>
      <c r="D71" s="163">
        <f>IF(CSF!$B17&gt;0,CSF!$B17,CSF!$C17)</f>
        <v>464609.11</v>
      </c>
      <c r="E71" s="114" t="s">
        <v>272</v>
      </c>
      <c r="F71" s="163">
        <f>IF(EAA!F16&gt;0,EAA!F16,EAA!F16*-1)</f>
        <v>464609.1099999994</v>
      </c>
      <c r="G71" s="136">
        <f t="shared" si="5"/>
        <v>0</v>
      </c>
      <c r="H71" s="268"/>
      <c r="I71" s="269"/>
      <c r="J71" s="269"/>
      <c r="K71" s="269"/>
      <c r="L71" s="270"/>
      <c r="M71" s="206" t="s">
        <v>186</v>
      </c>
    </row>
    <row r="72" spans="1:13" x14ac:dyDescent="0.2">
      <c r="A72" s="91"/>
      <c r="B72" s="218" t="s">
        <v>188</v>
      </c>
      <c r="C72" s="162" t="s">
        <v>287</v>
      </c>
      <c r="D72" s="163">
        <f>IF(CSF!$B18&gt;0,CSF!$B18,CSF!$C18)</f>
        <v>0</v>
      </c>
      <c r="E72" s="114" t="s">
        <v>272</v>
      </c>
      <c r="F72" s="163">
        <f>IF(EAA!F17&gt;0,EAA!F17,EAA!F17*-1)</f>
        <v>0</v>
      </c>
      <c r="G72" s="136">
        <f t="shared" si="5"/>
        <v>0</v>
      </c>
      <c r="H72" s="268"/>
      <c r="I72" s="269"/>
      <c r="J72" s="269"/>
      <c r="K72" s="269"/>
      <c r="L72" s="270"/>
      <c r="M72" s="206" t="s">
        <v>188</v>
      </c>
    </row>
    <row r="73" spans="1:13" ht="22.5" x14ac:dyDescent="0.2">
      <c r="A73" s="91"/>
      <c r="B73" s="218" t="s">
        <v>190</v>
      </c>
      <c r="C73" s="162" t="s">
        <v>287</v>
      </c>
      <c r="D73" s="163">
        <f>IF(CSF!$B19&gt;0,CSF!$B19,CSF!$C19)</f>
        <v>0</v>
      </c>
      <c r="E73" s="114" t="s">
        <v>272</v>
      </c>
      <c r="F73" s="163">
        <f>IF(EAA!F18&gt;0,EAA!F18,EAA!F18*-1)</f>
        <v>0</v>
      </c>
      <c r="G73" s="136">
        <f t="shared" si="5"/>
        <v>0</v>
      </c>
      <c r="H73" s="268"/>
      <c r="I73" s="269"/>
      <c r="J73" s="269"/>
      <c r="K73" s="269"/>
      <c r="L73" s="270"/>
      <c r="M73" s="206" t="s">
        <v>190</v>
      </c>
    </row>
    <row r="74" spans="1:13" x14ac:dyDescent="0.2">
      <c r="A74" s="91"/>
      <c r="B74" s="218" t="s">
        <v>192</v>
      </c>
      <c r="C74" s="162" t="s">
        <v>287</v>
      </c>
      <c r="D74" s="163">
        <f>IF(CSF!$B20&gt;0,CSF!$B20,CSF!$C20)</f>
        <v>0</v>
      </c>
      <c r="E74" s="114" t="s">
        <v>272</v>
      </c>
      <c r="F74" s="163">
        <f>IF(EAA!F19&gt;0,EAA!F19,EAA!F19*-1)</f>
        <v>0</v>
      </c>
      <c r="G74" s="136">
        <f t="shared" si="5"/>
        <v>0</v>
      </c>
      <c r="H74" s="268"/>
      <c r="I74" s="269"/>
      <c r="J74" s="269"/>
      <c r="K74" s="269"/>
      <c r="L74" s="270"/>
      <c r="M74" s="206" t="s">
        <v>192</v>
      </c>
    </row>
    <row r="75" spans="1:13" ht="22.5" x14ac:dyDescent="0.2">
      <c r="A75" s="91"/>
      <c r="B75" s="218" t="s">
        <v>194</v>
      </c>
      <c r="C75" s="162" t="s">
        <v>287</v>
      </c>
      <c r="D75" s="163">
        <f>IF(CSF!$B21&gt;0,CSF!$B21,CSF!$C21)</f>
        <v>0</v>
      </c>
      <c r="E75" s="114" t="s">
        <v>272</v>
      </c>
      <c r="F75" s="163">
        <f>IF(EAA!F20&gt;0,EAA!F20,EAA!F20*-1)</f>
        <v>0</v>
      </c>
      <c r="G75" s="136">
        <f t="shared" si="5"/>
        <v>0</v>
      </c>
      <c r="H75" s="268"/>
      <c r="I75" s="269"/>
      <c r="J75" s="269"/>
      <c r="K75" s="269"/>
      <c r="L75" s="270"/>
      <c r="M75" s="206" t="s">
        <v>194</v>
      </c>
    </row>
    <row r="76" spans="1:13" ht="12" thickBot="1" x14ac:dyDescent="0.25">
      <c r="A76" s="89"/>
      <c r="B76" s="239" t="s">
        <v>195</v>
      </c>
      <c r="C76" s="157" t="s">
        <v>287</v>
      </c>
      <c r="D76" s="164">
        <f>IF(CSF!$B22&gt;0,CSF!$B22,CSF!$C22)</f>
        <v>0</v>
      </c>
      <c r="E76" s="146" t="s">
        <v>272</v>
      </c>
      <c r="F76" s="164">
        <f>IF(EAA!F21&gt;0,EAA!F21,EAA!F21*-1)</f>
        <v>0</v>
      </c>
      <c r="G76" s="144">
        <f t="shared" si="5"/>
        <v>0</v>
      </c>
      <c r="H76" s="268"/>
      <c r="I76" s="269"/>
      <c r="J76" s="269"/>
      <c r="K76" s="269"/>
      <c r="L76" s="270"/>
      <c r="M76" s="207" t="s">
        <v>195</v>
      </c>
    </row>
    <row r="77" spans="1:13" x14ac:dyDescent="0.2">
      <c r="A77" s="88" t="s">
        <v>78</v>
      </c>
      <c r="B77" s="223" t="s">
        <v>207</v>
      </c>
      <c r="C77" s="129" t="s">
        <v>287</v>
      </c>
      <c r="D77" s="159">
        <f>IF(CSF!$B53&gt;0,CSF!$B53,CSF!$C53)</f>
        <v>0</v>
      </c>
      <c r="E77" s="130" t="s">
        <v>285</v>
      </c>
      <c r="F77" s="181">
        <f>IF(VHP!D30&gt;0,VHP!D30,VHP!D30*-1)</f>
        <v>0</v>
      </c>
      <c r="G77" s="128">
        <f t="shared" ref="G77:G82" si="6">ROUND(D77-F77,2)</f>
        <v>0</v>
      </c>
      <c r="H77" s="268"/>
      <c r="I77" s="269"/>
      <c r="J77" s="269"/>
      <c r="K77" s="269"/>
      <c r="L77" s="270"/>
      <c r="M77" s="197" t="s">
        <v>207</v>
      </c>
    </row>
    <row r="78" spans="1:13" x14ac:dyDescent="0.2">
      <c r="A78" s="91"/>
      <c r="B78" s="216" t="s">
        <v>208</v>
      </c>
      <c r="C78" s="162" t="s">
        <v>287</v>
      </c>
      <c r="D78" s="163">
        <f>IF(CSF!$B54&gt;0,CSF!$B54,CSF!$C54)</f>
        <v>0</v>
      </c>
      <c r="E78" s="114" t="s">
        <v>285</v>
      </c>
      <c r="F78" s="181">
        <f>IF(VHP!D31&gt;0,VHP!D31,VHP!D31*-1)</f>
        <v>0</v>
      </c>
      <c r="G78" s="136">
        <f t="shared" si="6"/>
        <v>0</v>
      </c>
      <c r="H78" s="268"/>
      <c r="I78" s="269"/>
      <c r="J78" s="269"/>
      <c r="K78" s="269"/>
      <c r="L78" s="270"/>
      <c r="M78" s="185" t="s">
        <v>208</v>
      </c>
    </row>
    <row r="79" spans="1:13" ht="23.25" thickBot="1" x14ac:dyDescent="0.25">
      <c r="A79" s="89"/>
      <c r="B79" s="233" t="s">
        <v>209</v>
      </c>
      <c r="C79" s="157" t="s">
        <v>287</v>
      </c>
      <c r="D79" s="164">
        <f>IF(CSF!$B55&gt;0,CSF!$B55,CSF!$C55)</f>
        <v>0</v>
      </c>
      <c r="E79" s="146" t="s">
        <v>285</v>
      </c>
      <c r="F79" s="181">
        <f>IF(VHP!D32&gt;0,VHP!D32,VHP!D32*-1)</f>
        <v>0</v>
      </c>
      <c r="G79" s="144">
        <f t="shared" si="6"/>
        <v>0</v>
      </c>
      <c r="H79" s="268"/>
      <c r="I79" s="269"/>
      <c r="J79" s="269"/>
      <c r="K79" s="269"/>
      <c r="L79" s="270"/>
      <c r="M79" s="198" t="s">
        <v>209</v>
      </c>
    </row>
    <row r="80" spans="1:13" ht="12" thickBot="1" x14ac:dyDescent="0.25">
      <c r="A80" s="90" t="s">
        <v>81</v>
      </c>
      <c r="B80" s="222" t="s">
        <v>156</v>
      </c>
      <c r="C80" s="108" t="s">
        <v>287</v>
      </c>
      <c r="D80" s="158">
        <f>IF(CSF!$B51&gt;0,CSF!$B51,CSF!$C51)</f>
        <v>1754229.68</v>
      </c>
      <c r="E80" s="110" t="s">
        <v>285</v>
      </c>
      <c r="F80" s="158">
        <f>IF((VHP!D28+VHP!D29)&gt;0,VHP!D28+VHP!D29,(VHP!D28+VHP!D29)*-1)</f>
        <v>1754229.6799999997</v>
      </c>
      <c r="G80" s="122">
        <f t="shared" si="6"/>
        <v>0</v>
      </c>
      <c r="H80" s="268"/>
      <c r="I80" s="269"/>
      <c r="J80" s="269"/>
      <c r="K80" s="269"/>
      <c r="L80" s="270"/>
      <c r="M80" s="186" t="s">
        <v>156</v>
      </c>
    </row>
    <row r="81" spans="1:13" ht="23.25" thickBot="1" x14ac:dyDescent="0.25">
      <c r="A81" s="90" t="s">
        <v>83</v>
      </c>
      <c r="B81" s="222" t="s">
        <v>243</v>
      </c>
      <c r="C81" s="108" t="s">
        <v>273</v>
      </c>
      <c r="D81" s="119">
        <f>IF(EFE!B61&gt;0,EFE!B61,EFE!B61*-1)</f>
        <v>2101240.29</v>
      </c>
      <c r="E81" s="110" t="s">
        <v>287</v>
      </c>
      <c r="F81" s="158">
        <f>IF(CSF!$B5&gt;0,CSF!$B5,CSF!$C5)</f>
        <v>2101240.29</v>
      </c>
      <c r="G81" s="122">
        <f t="shared" si="6"/>
        <v>0</v>
      </c>
      <c r="H81" s="271"/>
      <c r="I81" s="272"/>
      <c r="J81" s="272"/>
      <c r="K81" s="272"/>
      <c r="L81" s="273"/>
      <c r="M81" s="186" t="s">
        <v>243</v>
      </c>
    </row>
    <row r="82" spans="1:13" ht="23.25" thickBot="1" x14ac:dyDescent="0.25">
      <c r="A82" s="90" t="s">
        <v>86</v>
      </c>
      <c r="B82" s="222" t="s">
        <v>245</v>
      </c>
      <c r="C82" s="108" t="s">
        <v>273</v>
      </c>
      <c r="D82" s="119">
        <f>IF(EFE!B65&gt;0,EFE!B65,EFE!B65*-1)</f>
        <v>3967756.2</v>
      </c>
      <c r="E82" s="110" t="s">
        <v>271</v>
      </c>
      <c r="F82" s="158">
        <f>IF(ESF!B5&gt;0,ESF!B5,ESF!B5*-1)</f>
        <v>3967756.2</v>
      </c>
      <c r="G82" s="122">
        <f t="shared" si="6"/>
        <v>0</v>
      </c>
      <c r="H82" s="108" t="s">
        <v>273</v>
      </c>
      <c r="I82" s="109">
        <f>IF(EFE!C65&gt;0,EFE!C65,EFE!C65*-1)</f>
        <v>1866515.91</v>
      </c>
      <c r="J82" s="110" t="s">
        <v>271</v>
      </c>
      <c r="K82" s="109">
        <f>IF(ESF!C5&gt;0,ESF!C5,ESF!C5*-1)</f>
        <v>1866515.91</v>
      </c>
      <c r="L82" s="111">
        <f t="shared" ref="L82:L99" si="7">ROUND(I82-K82,2)</f>
        <v>0</v>
      </c>
      <c r="M82" s="186" t="s">
        <v>245</v>
      </c>
    </row>
    <row r="83" spans="1:13" ht="23.25" thickBot="1" x14ac:dyDescent="0.25">
      <c r="A83" s="90" t="s">
        <v>89</v>
      </c>
      <c r="B83" s="222" t="s">
        <v>244</v>
      </c>
      <c r="C83" s="178" t="s">
        <v>273</v>
      </c>
      <c r="D83" s="119">
        <f>IF(EFE!B63&gt;0,EFE!B63,EFE!B63*-1)</f>
        <v>1866515.91</v>
      </c>
      <c r="E83" s="280"/>
      <c r="F83" s="275"/>
      <c r="G83" s="275"/>
      <c r="H83" s="275"/>
      <c r="I83" s="281"/>
      <c r="J83" s="110" t="s">
        <v>271</v>
      </c>
      <c r="K83" s="179">
        <f>IF(ESF!C5&gt;0,ESF!C5,ESF!C5*-1)</f>
        <v>1866515.91</v>
      </c>
      <c r="L83" s="111">
        <f>ROUND(D83-K83,2)</f>
        <v>0</v>
      </c>
      <c r="M83" s="186" t="s">
        <v>244</v>
      </c>
    </row>
    <row r="84" spans="1:13" x14ac:dyDescent="0.2">
      <c r="A84" s="88" t="s">
        <v>91</v>
      </c>
      <c r="B84" s="240" t="s">
        <v>162</v>
      </c>
      <c r="C84" s="129" t="s">
        <v>272</v>
      </c>
      <c r="D84" s="249">
        <f>IF(EAA!E5&gt;0,EAA!E5,EAA!E5*-1)</f>
        <v>3967756.1999999993</v>
      </c>
      <c r="E84" s="130" t="s">
        <v>271</v>
      </c>
      <c r="F84" s="251">
        <f>IF(ESF!B5&gt;0,ESF!B5,ESF!B5*-1)</f>
        <v>3967756.2</v>
      </c>
      <c r="G84" s="128">
        <f t="shared" ref="G84:G99" si="8">ROUND(D84-F84,2)</f>
        <v>0</v>
      </c>
      <c r="H84" s="129" t="s">
        <v>272</v>
      </c>
      <c r="I84" s="103">
        <f>IF(EAA!B5&gt;0,EAA!B5,EAA!B5*-1)</f>
        <v>1866515.91</v>
      </c>
      <c r="J84" s="130" t="s">
        <v>271</v>
      </c>
      <c r="K84" s="131">
        <f>IF(ESF!C5&gt;0,ESF!C5,ESF!C5*-1)</f>
        <v>1866515.91</v>
      </c>
      <c r="L84" s="132">
        <f t="shared" si="7"/>
        <v>0</v>
      </c>
      <c r="M84" s="208" t="s">
        <v>162</v>
      </c>
    </row>
    <row r="85" spans="1:13" x14ac:dyDescent="0.2">
      <c r="A85" s="91"/>
      <c r="B85" s="219" t="s">
        <v>164</v>
      </c>
      <c r="C85" s="162" t="s">
        <v>272</v>
      </c>
      <c r="D85" s="115">
        <f>IF(EAA!E6&gt;0,EAA!E6,EAA!E6*-1)</f>
        <v>16986090.82</v>
      </c>
      <c r="E85" s="114" t="s">
        <v>271</v>
      </c>
      <c r="F85" s="163">
        <f>IF(ESF!B6&gt;0,ESF!B6,ESF!B6*-1)</f>
        <v>16986090.82</v>
      </c>
      <c r="G85" s="136">
        <f t="shared" si="8"/>
        <v>0</v>
      </c>
      <c r="H85" s="162" t="s">
        <v>272</v>
      </c>
      <c r="I85" s="138">
        <f>IF(EAA!B6&gt;0,EAA!B6,EAA!B6*-1)</f>
        <v>15759162.880000001</v>
      </c>
      <c r="J85" s="114" t="s">
        <v>271</v>
      </c>
      <c r="K85" s="138">
        <f>IF(ESF!C6&gt;0,ESF!C6,ESF!C6*-1)</f>
        <v>15759162.880000001</v>
      </c>
      <c r="L85" s="139">
        <f t="shared" si="7"/>
        <v>0</v>
      </c>
      <c r="M85" s="209" t="s">
        <v>164</v>
      </c>
    </row>
    <row r="86" spans="1:13" x14ac:dyDescent="0.2">
      <c r="A86" s="91"/>
      <c r="B86" s="219" t="s">
        <v>166</v>
      </c>
      <c r="C86" s="162" t="s">
        <v>272</v>
      </c>
      <c r="D86" s="115">
        <f>IF(EAA!E7&gt;0,EAA!E7,EAA!E7*-1)</f>
        <v>0</v>
      </c>
      <c r="E86" s="114" t="s">
        <v>271</v>
      </c>
      <c r="F86" s="163">
        <f>IF(ESF!B7&gt;0,ESF!B7,ESF!B7*-1)</f>
        <v>0</v>
      </c>
      <c r="G86" s="136">
        <f t="shared" si="8"/>
        <v>0</v>
      </c>
      <c r="H86" s="162" t="s">
        <v>272</v>
      </c>
      <c r="I86" s="138">
        <f>IF(EAA!B7&gt;0,EAA!B7,EAA!B7*-1)</f>
        <v>0</v>
      </c>
      <c r="J86" s="114" t="s">
        <v>271</v>
      </c>
      <c r="K86" s="138">
        <f>IF(ESF!C7&gt;0,ESF!C7,ESF!C7*-1)</f>
        <v>0</v>
      </c>
      <c r="L86" s="139">
        <f t="shared" si="7"/>
        <v>0</v>
      </c>
      <c r="M86" s="209" t="s">
        <v>166</v>
      </c>
    </row>
    <row r="87" spans="1:13" x14ac:dyDescent="0.2">
      <c r="A87" s="91"/>
      <c r="B87" s="219" t="s">
        <v>168</v>
      </c>
      <c r="C87" s="162" t="s">
        <v>272</v>
      </c>
      <c r="D87" s="115">
        <f>IF(EAA!E8&gt;0,EAA!E8,EAA!E8*-1)</f>
        <v>0</v>
      </c>
      <c r="E87" s="114" t="s">
        <v>271</v>
      </c>
      <c r="F87" s="163">
        <f>IF(ESF!B8&gt;0,ESF!B8,ESF!B8*-1)</f>
        <v>0</v>
      </c>
      <c r="G87" s="136">
        <f t="shared" si="8"/>
        <v>0</v>
      </c>
      <c r="H87" s="162" t="s">
        <v>272</v>
      </c>
      <c r="I87" s="138">
        <f>IF(EAA!B8&gt;0,EAA!B8,EAA!B8*-1)</f>
        <v>0</v>
      </c>
      <c r="J87" s="114" t="s">
        <v>271</v>
      </c>
      <c r="K87" s="138">
        <f>IF(ESF!C8&gt;0,ESF!C8,ESF!C8*-1)</f>
        <v>0</v>
      </c>
      <c r="L87" s="139">
        <f t="shared" si="7"/>
        <v>0</v>
      </c>
      <c r="M87" s="209" t="s">
        <v>168</v>
      </c>
    </row>
    <row r="88" spans="1:13" x14ac:dyDescent="0.2">
      <c r="A88" s="91"/>
      <c r="B88" s="219" t="s">
        <v>170</v>
      </c>
      <c r="C88" s="162" t="s">
        <v>272</v>
      </c>
      <c r="D88" s="115">
        <f>IF(EAA!E9&gt;0,EAA!E9,EAA!E9*-1)</f>
        <v>1299120.2599999998</v>
      </c>
      <c r="E88" s="114" t="s">
        <v>271</v>
      </c>
      <c r="F88" s="163">
        <f>IF(ESF!B9&gt;0,ESF!B9,ESF!B9*-1)</f>
        <v>1299120.26</v>
      </c>
      <c r="G88" s="136">
        <f t="shared" si="8"/>
        <v>0</v>
      </c>
      <c r="H88" s="162" t="s">
        <v>272</v>
      </c>
      <c r="I88" s="138">
        <f>IF(EAA!B9&gt;0,EAA!B9,EAA!B9*-1)</f>
        <v>881453.81</v>
      </c>
      <c r="J88" s="114" t="s">
        <v>271</v>
      </c>
      <c r="K88" s="138">
        <f>IF(ESF!C9&gt;0,ESF!C9,ESF!C9*-1)</f>
        <v>881453.81</v>
      </c>
      <c r="L88" s="139">
        <f t="shared" si="7"/>
        <v>0</v>
      </c>
      <c r="M88" s="209" t="s">
        <v>170</v>
      </c>
    </row>
    <row r="89" spans="1:13" ht="22.5" x14ac:dyDescent="0.2">
      <c r="A89" s="91"/>
      <c r="B89" s="219" t="s">
        <v>172</v>
      </c>
      <c r="C89" s="162" t="s">
        <v>272</v>
      </c>
      <c r="D89" s="115">
        <f>IF(EAA!E10&gt;0,EAA!E10,EAA!E10*-1)</f>
        <v>0</v>
      </c>
      <c r="E89" s="114" t="s">
        <v>271</v>
      </c>
      <c r="F89" s="163">
        <f>IF(ESF!B10&gt;0,ESF!B10,ESF!B10*-1)</f>
        <v>0</v>
      </c>
      <c r="G89" s="136">
        <f t="shared" si="8"/>
        <v>0</v>
      </c>
      <c r="H89" s="162" t="s">
        <v>272</v>
      </c>
      <c r="I89" s="138">
        <f>IF(EAA!B10&gt;0,EAA!B10,EAA!B10*-1)</f>
        <v>0</v>
      </c>
      <c r="J89" s="114" t="s">
        <v>271</v>
      </c>
      <c r="K89" s="138">
        <f>IF(ESF!C10&gt;0,ESF!C10,ESF!C10*-1)</f>
        <v>0</v>
      </c>
      <c r="L89" s="139">
        <f t="shared" si="7"/>
        <v>0</v>
      </c>
      <c r="M89" s="209" t="s">
        <v>172</v>
      </c>
    </row>
    <row r="90" spans="1:13" x14ac:dyDescent="0.2">
      <c r="A90" s="91"/>
      <c r="B90" s="219" t="s">
        <v>174</v>
      </c>
      <c r="C90" s="162" t="s">
        <v>272</v>
      </c>
      <c r="D90" s="115">
        <f>IF(EAA!E11&gt;0,EAA!E11,EAA!E11*-1)</f>
        <v>47935.87</v>
      </c>
      <c r="E90" s="114" t="s">
        <v>271</v>
      </c>
      <c r="F90" s="163">
        <f>IF(ESF!B11&gt;0,ESF!B11,ESF!B11*-1)</f>
        <v>47935.87</v>
      </c>
      <c r="G90" s="136">
        <f t="shared" si="8"/>
        <v>0</v>
      </c>
      <c r="H90" s="162" t="s">
        <v>272</v>
      </c>
      <c r="I90" s="138">
        <f>IF(EAA!B11&gt;0,EAA!B11,EAA!B11*-1)</f>
        <v>47935.87</v>
      </c>
      <c r="J90" s="114" t="s">
        <v>271</v>
      </c>
      <c r="K90" s="138">
        <f>IF(ESF!C11&gt;0,ESF!C11,ESF!C11*-1)</f>
        <v>47935.87</v>
      </c>
      <c r="L90" s="139">
        <f t="shared" si="7"/>
        <v>0</v>
      </c>
      <c r="M90" s="209" t="s">
        <v>174</v>
      </c>
    </row>
    <row r="91" spans="1:13" x14ac:dyDescent="0.2">
      <c r="A91" s="91"/>
      <c r="B91" s="219" t="s">
        <v>180</v>
      </c>
      <c r="C91" s="162" t="s">
        <v>272</v>
      </c>
      <c r="D91" s="115">
        <f>IF(EAA!E13&gt;0,EAA!E13,EAA!E13*-1)</f>
        <v>0</v>
      </c>
      <c r="E91" s="114" t="s">
        <v>271</v>
      </c>
      <c r="F91" s="163">
        <f>IF(ESF!B16&gt;0,ESF!B16,ESF!B16*-1)</f>
        <v>0</v>
      </c>
      <c r="G91" s="136">
        <f t="shared" si="8"/>
        <v>0</v>
      </c>
      <c r="H91" s="162" t="s">
        <v>272</v>
      </c>
      <c r="I91" s="138">
        <f>IF(EAA!B13&gt;0,EAA!B13,EAA!B13*-1)</f>
        <v>0</v>
      </c>
      <c r="J91" s="114" t="s">
        <v>271</v>
      </c>
      <c r="K91" s="138">
        <f>IF(ESF!C16&gt;0,ESF!C16,ESF!C16*-1)</f>
        <v>0</v>
      </c>
      <c r="L91" s="139">
        <f t="shared" si="7"/>
        <v>0</v>
      </c>
      <c r="M91" s="209" t="s">
        <v>180</v>
      </c>
    </row>
    <row r="92" spans="1:13" ht="22.5" x14ac:dyDescent="0.2">
      <c r="A92" s="91"/>
      <c r="B92" s="219" t="s">
        <v>182</v>
      </c>
      <c r="C92" s="162" t="s">
        <v>272</v>
      </c>
      <c r="D92" s="115">
        <f>IF(EAA!E14&gt;0,EAA!E14,EAA!E14*-1)</f>
        <v>0</v>
      </c>
      <c r="E92" s="114" t="s">
        <v>271</v>
      </c>
      <c r="F92" s="163">
        <f>IF(ESF!B17&gt;0,ESF!B17,ESF!B17*-1)</f>
        <v>0</v>
      </c>
      <c r="G92" s="136">
        <f t="shared" si="8"/>
        <v>0</v>
      </c>
      <c r="H92" s="162" t="s">
        <v>272</v>
      </c>
      <c r="I92" s="138">
        <f>IF(EAA!B14&gt;0,EAA!B14,EAA!B14*-1)</f>
        <v>0</v>
      </c>
      <c r="J92" s="114" t="s">
        <v>271</v>
      </c>
      <c r="K92" s="138">
        <f>IF(ESF!C17&gt;0,ESF!C17,ESF!C17*-1)</f>
        <v>0</v>
      </c>
      <c r="L92" s="139">
        <f t="shared" si="7"/>
        <v>0</v>
      </c>
      <c r="M92" s="209" t="s">
        <v>182</v>
      </c>
    </row>
    <row r="93" spans="1:13" ht="22.5" x14ac:dyDescent="0.2">
      <c r="A93" s="91"/>
      <c r="B93" s="219" t="s">
        <v>184</v>
      </c>
      <c r="C93" s="162" t="s">
        <v>272</v>
      </c>
      <c r="D93" s="115">
        <f>IF(EAA!E15&gt;0,EAA!E15,EAA!E15*-1)</f>
        <v>21393894.300000001</v>
      </c>
      <c r="E93" s="114" t="s">
        <v>271</v>
      </c>
      <c r="F93" s="163">
        <f>IF(ESF!B18&gt;0,ESF!B18,ESF!B18*-1)</f>
        <v>21393894.300000001</v>
      </c>
      <c r="G93" s="136">
        <f t="shared" si="8"/>
        <v>0</v>
      </c>
      <c r="H93" s="162" t="s">
        <v>272</v>
      </c>
      <c r="I93" s="138">
        <f>IF(EAA!B15&gt;0,EAA!B15,EAA!B15*-1)</f>
        <v>21393894.300000001</v>
      </c>
      <c r="J93" s="114" t="s">
        <v>271</v>
      </c>
      <c r="K93" s="138">
        <f>IF(ESF!C18&gt;0,ESF!C18,ESF!C18*-1)</f>
        <v>21393894.300000001</v>
      </c>
      <c r="L93" s="139">
        <f t="shared" si="7"/>
        <v>0</v>
      </c>
      <c r="M93" s="209" t="s">
        <v>184</v>
      </c>
    </row>
    <row r="94" spans="1:13" x14ac:dyDescent="0.2">
      <c r="A94" s="91"/>
      <c r="B94" s="219" t="s">
        <v>186</v>
      </c>
      <c r="C94" s="162" t="s">
        <v>272</v>
      </c>
      <c r="D94" s="115">
        <f>IF(EAA!E16&gt;0,EAA!E16,EAA!E16*-1)</f>
        <v>28776721.849999998</v>
      </c>
      <c r="E94" s="114" t="s">
        <v>271</v>
      </c>
      <c r="F94" s="163">
        <f>IF(ESF!B19&gt;0,ESF!B19,ESF!B19*-1)</f>
        <v>28776721.850000001</v>
      </c>
      <c r="G94" s="136">
        <f t="shared" si="8"/>
        <v>0</v>
      </c>
      <c r="H94" s="162" t="s">
        <v>272</v>
      </c>
      <c r="I94" s="138">
        <f>IF(EAA!B16&gt;0,EAA!B16,EAA!B16*-1)</f>
        <v>28312112.739999998</v>
      </c>
      <c r="J94" s="114" t="s">
        <v>271</v>
      </c>
      <c r="K94" s="138">
        <f>IF(ESF!C19&gt;0,ESF!C19,ESF!C19*-1)</f>
        <v>28312112.739999998</v>
      </c>
      <c r="L94" s="139">
        <f t="shared" si="7"/>
        <v>0</v>
      </c>
      <c r="M94" s="209" t="s">
        <v>186</v>
      </c>
    </row>
    <row r="95" spans="1:13" x14ac:dyDescent="0.2">
      <c r="A95" s="91"/>
      <c r="B95" s="219" t="s">
        <v>188</v>
      </c>
      <c r="C95" s="162" t="s">
        <v>272</v>
      </c>
      <c r="D95" s="115">
        <f>IF(EAA!E17&gt;0,EAA!E17,EAA!E17*-1)</f>
        <v>664771</v>
      </c>
      <c r="E95" s="114" t="s">
        <v>271</v>
      </c>
      <c r="F95" s="163">
        <f>IF(ESF!B20&gt;0,ESF!B20,ESF!B20*-1)</f>
        <v>664771</v>
      </c>
      <c r="G95" s="136">
        <f t="shared" si="8"/>
        <v>0</v>
      </c>
      <c r="H95" s="162" t="s">
        <v>272</v>
      </c>
      <c r="I95" s="138">
        <f>IF(EAA!B17&gt;0,EAA!B17,EAA!B17*-1)</f>
        <v>664771</v>
      </c>
      <c r="J95" s="114" t="s">
        <v>271</v>
      </c>
      <c r="K95" s="138">
        <f>IF(ESF!C20&gt;0,ESF!C20,ESF!C20*-1)</f>
        <v>664771</v>
      </c>
      <c r="L95" s="139">
        <f t="shared" si="7"/>
        <v>0</v>
      </c>
      <c r="M95" s="209" t="s">
        <v>188</v>
      </c>
    </row>
    <row r="96" spans="1:13" ht="22.5" x14ac:dyDescent="0.2">
      <c r="A96" s="91"/>
      <c r="B96" s="219" t="s">
        <v>190</v>
      </c>
      <c r="C96" s="162" t="s">
        <v>272</v>
      </c>
      <c r="D96" s="115">
        <f>IF(EAA!E18&gt;0,EAA!E18,EAA!E18*-1)</f>
        <v>15089878.32</v>
      </c>
      <c r="E96" s="114" t="s">
        <v>271</v>
      </c>
      <c r="F96" s="163">
        <f>IF(ESF!B21&gt;0,ESF!B21,ESF!B21*-1)</f>
        <v>15089878.32</v>
      </c>
      <c r="G96" s="136">
        <f t="shared" si="8"/>
        <v>0</v>
      </c>
      <c r="H96" s="162" t="s">
        <v>272</v>
      </c>
      <c r="I96" s="138">
        <f>IF(EAA!B18&gt;0,EAA!B18,EAA!B18*-1)</f>
        <v>15089878.32</v>
      </c>
      <c r="J96" s="114" t="s">
        <v>271</v>
      </c>
      <c r="K96" s="138">
        <f>IF(ESF!C21&gt;0,ESF!C21,ESF!C21*-1)</f>
        <v>15089878.32</v>
      </c>
      <c r="L96" s="139">
        <f t="shared" si="7"/>
        <v>0</v>
      </c>
      <c r="M96" s="209" t="s">
        <v>190</v>
      </c>
    </row>
    <row r="97" spans="1:13" x14ac:dyDescent="0.2">
      <c r="A97" s="91"/>
      <c r="B97" s="219" t="s">
        <v>192</v>
      </c>
      <c r="C97" s="162" t="s">
        <v>272</v>
      </c>
      <c r="D97" s="115">
        <f>IF(EAA!E19&gt;0,EAA!E19,EAA!E19*-1)</f>
        <v>1627765</v>
      </c>
      <c r="E97" s="114" t="s">
        <v>271</v>
      </c>
      <c r="F97" s="163">
        <f>IF(ESF!B22&gt;0,ESF!B22,ESF!B22*-1)</f>
        <v>1627765</v>
      </c>
      <c r="G97" s="136">
        <f t="shared" si="8"/>
        <v>0</v>
      </c>
      <c r="H97" s="162" t="s">
        <v>272</v>
      </c>
      <c r="I97" s="138">
        <f>IF(EAA!B19&gt;0,EAA!B19,EAA!B19*-1)</f>
        <v>1627765</v>
      </c>
      <c r="J97" s="114" t="s">
        <v>271</v>
      </c>
      <c r="K97" s="138">
        <f>IF(ESF!C22&gt;0,ESF!C22,ESF!C22*-1)</f>
        <v>1627765</v>
      </c>
      <c r="L97" s="139">
        <f t="shared" si="7"/>
        <v>0</v>
      </c>
      <c r="M97" s="209" t="s">
        <v>192</v>
      </c>
    </row>
    <row r="98" spans="1:13" ht="22.5" x14ac:dyDescent="0.2">
      <c r="A98" s="91"/>
      <c r="B98" s="219" t="s">
        <v>194</v>
      </c>
      <c r="C98" s="162" t="s">
        <v>272</v>
      </c>
      <c r="D98" s="115">
        <f>IF(EAA!E20&gt;0,EAA!E20,EAA!E20*-1)</f>
        <v>0</v>
      </c>
      <c r="E98" s="114" t="s">
        <v>271</v>
      </c>
      <c r="F98" s="163">
        <f>IF(ESF!B23&gt;0,ESF!B23,ESF!B23*-1)</f>
        <v>0</v>
      </c>
      <c r="G98" s="136">
        <f t="shared" si="8"/>
        <v>0</v>
      </c>
      <c r="H98" s="162" t="s">
        <v>272</v>
      </c>
      <c r="I98" s="138">
        <f>IF(EAA!B20&gt;0,EAA!B20,EAA!B20*-1)</f>
        <v>0</v>
      </c>
      <c r="J98" s="114" t="s">
        <v>271</v>
      </c>
      <c r="K98" s="138">
        <f>IF(ESF!C23&gt;0,ESF!C23,ESF!C23*-1)</f>
        <v>0</v>
      </c>
      <c r="L98" s="139">
        <f t="shared" si="7"/>
        <v>0</v>
      </c>
      <c r="M98" s="209" t="s">
        <v>194</v>
      </c>
    </row>
    <row r="99" spans="1:13" ht="12" thickBot="1" x14ac:dyDescent="0.25">
      <c r="A99" s="89"/>
      <c r="B99" s="241" t="s">
        <v>195</v>
      </c>
      <c r="C99" s="157" t="s">
        <v>272</v>
      </c>
      <c r="D99" s="143">
        <f>IF(EAA!E21&gt;0,EAA!E21,EAA!E21*-1)</f>
        <v>0</v>
      </c>
      <c r="E99" s="146" t="s">
        <v>271</v>
      </c>
      <c r="F99" s="164">
        <f>IF(ESF!B24&gt;0,ESF!B24,ESF!B24*-1)</f>
        <v>0</v>
      </c>
      <c r="G99" s="144">
        <f t="shared" si="8"/>
        <v>0</v>
      </c>
      <c r="H99" s="157" t="s">
        <v>272</v>
      </c>
      <c r="I99" s="147">
        <f>IF(EAA!B21&gt;0,EAA!B21,EAA!B21*-1)</f>
        <v>0</v>
      </c>
      <c r="J99" s="146" t="s">
        <v>271</v>
      </c>
      <c r="K99" s="147">
        <f>IF(ESF!C24&gt;0,ESF!C24,ESF!C24*-1)</f>
        <v>0</v>
      </c>
      <c r="L99" s="148">
        <f t="shared" si="7"/>
        <v>0</v>
      </c>
      <c r="M99" s="210" t="s">
        <v>195</v>
      </c>
    </row>
    <row r="100" spans="1:13" x14ac:dyDescent="0.2">
      <c r="A100" s="77" t="s">
        <v>94</v>
      </c>
      <c r="B100" s="220" t="s">
        <v>162</v>
      </c>
      <c r="C100" s="172" t="s">
        <v>272</v>
      </c>
      <c r="D100" s="180">
        <f>IF(EAA!F5&gt;0,EAA!F5,EAA!F5*-1)</f>
        <v>2101240.2899999991</v>
      </c>
      <c r="E100" s="174" t="s">
        <v>287</v>
      </c>
      <c r="F100" s="181">
        <f>IF(CSF!$B5&gt;0,CSF!$B5,CSF!$C5)</f>
        <v>2101240.29</v>
      </c>
      <c r="G100" s="182">
        <f>ROUND(D100-F100,2)</f>
        <v>0</v>
      </c>
      <c r="H100" s="268"/>
      <c r="I100" s="269"/>
      <c r="J100" s="269"/>
      <c r="K100" s="183"/>
      <c r="L100" s="184"/>
      <c r="M100" s="211" t="s">
        <v>162</v>
      </c>
    </row>
    <row r="101" spans="1:13" x14ac:dyDescent="0.2">
      <c r="A101" s="76"/>
      <c r="B101" s="220" t="s">
        <v>164</v>
      </c>
      <c r="C101" s="162" t="s">
        <v>272</v>
      </c>
      <c r="D101" s="180">
        <f>IF(EAA!F6&gt;0,EAA!F6,EAA!F6*-1)</f>
        <v>1226927.9399999995</v>
      </c>
      <c r="E101" s="114" t="s">
        <v>287</v>
      </c>
      <c r="F101" s="163">
        <f>IF(CSF!$B6&gt;0,CSF!$B6,CSF!$C6)</f>
        <v>1226927.94</v>
      </c>
      <c r="G101" s="136">
        <f>ROUND(D101-F101,2)</f>
        <v>0</v>
      </c>
      <c r="H101" s="268"/>
      <c r="I101" s="269"/>
      <c r="J101" s="269"/>
      <c r="K101" s="183"/>
      <c r="L101" s="184"/>
      <c r="M101" s="211" t="s">
        <v>164</v>
      </c>
    </row>
    <row r="102" spans="1:13" x14ac:dyDescent="0.2">
      <c r="A102" s="76"/>
      <c r="B102" s="220" t="s">
        <v>166</v>
      </c>
      <c r="C102" s="162" t="s">
        <v>272</v>
      </c>
      <c r="D102" s="180">
        <f>IF(EAA!F7&gt;0,EAA!F7,EAA!F7*-1)</f>
        <v>0</v>
      </c>
      <c r="E102" s="114" t="s">
        <v>287</v>
      </c>
      <c r="F102" s="163">
        <f>IF(CSF!$B7&gt;0,CSF!$B7,CSF!$C7)</f>
        <v>0</v>
      </c>
      <c r="G102" s="136">
        <f t="shared" ref="G102:G115" si="9">ROUND(D102-F102,2)</f>
        <v>0</v>
      </c>
      <c r="H102" s="268"/>
      <c r="I102" s="269"/>
      <c r="J102" s="269"/>
      <c r="K102" s="183"/>
      <c r="L102" s="184"/>
      <c r="M102" s="211" t="s">
        <v>166</v>
      </c>
    </row>
    <row r="103" spans="1:13" x14ac:dyDescent="0.2">
      <c r="A103" s="76"/>
      <c r="B103" s="220" t="s">
        <v>168</v>
      </c>
      <c r="C103" s="162" t="s">
        <v>272</v>
      </c>
      <c r="D103" s="180">
        <f>IF(EAA!F8&gt;0,EAA!F8,EAA!F8*-1)</f>
        <v>0</v>
      </c>
      <c r="E103" s="114" t="s">
        <v>287</v>
      </c>
      <c r="F103" s="163">
        <f>IF(CSF!$B8&gt;0,CSF!$B8,CSF!$C8)</f>
        <v>0</v>
      </c>
      <c r="G103" s="136">
        <f t="shared" si="9"/>
        <v>0</v>
      </c>
      <c r="H103" s="268"/>
      <c r="I103" s="269"/>
      <c r="J103" s="269"/>
      <c r="K103" s="183"/>
      <c r="L103" s="184"/>
      <c r="M103" s="211" t="s">
        <v>168</v>
      </c>
    </row>
    <row r="104" spans="1:13" x14ac:dyDescent="0.2">
      <c r="A104" s="76"/>
      <c r="B104" s="220" t="s">
        <v>170</v>
      </c>
      <c r="C104" s="162" t="s">
        <v>272</v>
      </c>
      <c r="D104" s="180">
        <f>IF(EAA!F9&gt;0,EAA!F9,EAA!F9*-1)</f>
        <v>417666.44999999972</v>
      </c>
      <c r="E104" s="114" t="s">
        <v>287</v>
      </c>
      <c r="F104" s="163">
        <f>IF(CSF!$B9&gt;0,CSF!$B9,CSF!$C9)</f>
        <v>417666.45</v>
      </c>
      <c r="G104" s="136">
        <f t="shared" si="9"/>
        <v>0</v>
      </c>
      <c r="H104" s="268"/>
      <c r="I104" s="269"/>
      <c r="J104" s="269"/>
      <c r="K104" s="183"/>
      <c r="L104" s="184"/>
      <c r="M104" s="211" t="s">
        <v>170</v>
      </c>
    </row>
    <row r="105" spans="1:13" ht="22.5" x14ac:dyDescent="0.2">
      <c r="A105" s="76"/>
      <c r="B105" s="220" t="s">
        <v>172</v>
      </c>
      <c r="C105" s="162" t="s">
        <v>272</v>
      </c>
      <c r="D105" s="180">
        <f>IF(EAA!F10&gt;0,EAA!F10,EAA!F10*-1)</f>
        <v>0</v>
      </c>
      <c r="E105" s="114" t="s">
        <v>287</v>
      </c>
      <c r="F105" s="163">
        <f>IF(CSF!$B10&gt;0,CSF!$B10,CSF!$C10)</f>
        <v>0</v>
      </c>
      <c r="G105" s="136">
        <f t="shared" si="9"/>
        <v>0</v>
      </c>
      <c r="H105" s="268"/>
      <c r="I105" s="269"/>
      <c r="J105" s="269"/>
      <c r="K105" s="183"/>
      <c r="L105" s="184"/>
      <c r="M105" s="211" t="s">
        <v>172</v>
      </c>
    </row>
    <row r="106" spans="1:13" x14ac:dyDescent="0.2">
      <c r="A106" s="76"/>
      <c r="B106" s="220" t="s">
        <v>174</v>
      </c>
      <c r="C106" s="162" t="s">
        <v>272</v>
      </c>
      <c r="D106" s="180">
        <f>IF(EAA!F11&gt;0,EAA!F11,EAA!F11*-1)</f>
        <v>0</v>
      </c>
      <c r="E106" s="114" t="s">
        <v>287</v>
      </c>
      <c r="F106" s="163">
        <f>IF(CSF!$B11&gt;0,CSF!$B11,CSF!$C11)</f>
        <v>0</v>
      </c>
      <c r="G106" s="136">
        <f t="shared" si="9"/>
        <v>0</v>
      </c>
      <c r="H106" s="268"/>
      <c r="I106" s="269"/>
      <c r="J106" s="269"/>
      <c r="K106" s="183"/>
      <c r="L106" s="184"/>
      <c r="M106" s="211" t="s">
        <v>174</v>
      </c>
    </row>
    <row r="107" spans="1:13" x14ac:dyDescent="0.2">
      <c r="A107" s="76"/>
      <c r="B107" s="220" t="s">
        <v>180</v>
      </c>
      <c r="C107" s="162" t="s">
        <v>272</v>
      </c>
      <c r="D107" s="180">
        <f>IF(EAA!F13&gt;0,EAA!F13,EAA!F13*-1)</f>
        <v>0</v>
      </c>
      <c r="E107" s="114" t="s">
        <v>287</v>
      </c>
      <c r="F107" s="163">
        <f>IF(CSF!$B14&gt;0,CSF!$B14,CSF!$C14)</f>
        <v>0</v>
      </c>
      <c r="G107" s="136">
        <f t="shared" si="9"/>
        <v>0</v>
      </c>
      <c r="H107" s="268"/>
      <c r="I107" s="269"/>
      <c r="J107" s="269"/>
      <c r="K107" s="183"/>
      <c r="L107" s="184"/>
      <c r="M107" s="211" t="s">
        <v>180</v>
      </c>
    </row>
    <row r="108" spans="1:13" ht="22.5" x14ac:dyDescent="0.2">
      <c r="A108" s="76"/>
      <c r="B108" s="220" t="s">
        <v>182</v>
      </c>
      <c r="C108" s="162" t="s">
        <v>272</v>
      </c>
      <c r="D108" s="180">
        <f>IF(EAA!F14&gt;0,EAA!F14,EAA!F14*-1)</f>
        <v>0</v>
      </c>
      <c r="E108" s="114" t="s">
        <v>287</v>
      </c>
      <c r="F108" s="163">
        <f>IF(CSF!$B15&gt;0,CSF!$B15,CSF!$C15)</f>
        <v>0</v>
      </c>
      <c r="G108" s="136">
        <f t="shared" si="9"/>
        <v>0</v>
      </c>
      <c r="H108" s="268"/>
      <c r="I108" s="269"/>
      <c r="J108" s="269"/>
      <c r="K108" s="183"/>
      <c r="L108" s="184"/>
      <c r="M108" s="211" t="s">
        <v>182</v>
      </c>
    </row>
    <row r="109" spans="1:13" ht="22.5" x14ac:dyDescent="0.2">
      <c r="A109" s="76"/>
      <c r="B109" s="220" t="s">
        <v>184</v>
      </c>
      <c r="C109" s="162" t="s">
        <v>272</v>
      </c>
      <c r="D109" s="180">
        <f>IF(EAA!F15&gt;0,EAA!F15,EAA!F15*-1)</f>
        <v>0</v>
      </c>
      <c r="E109" s="114" t="s">
        <v>287</v>
      </c>
      <c r="F109" s="163">
        <f>IF(CSF!$B16&gt;0,CSF!$B16,CSF!$C16)</f>
        <v>0</v>
      </c>
      <c r="G109" s="136">
        <f t="shared" si="9"/>
        <v>0</v>
      </c>
      <c r="H109" s="268"/>
      <c r="I109" s="269"/>
      <c r="J109" s="269"/>
      <c r="K109" s="183"/>
      <c r="L109" s="184"/>
      <c r="M109" s="211" t="s">
        <v>184</v>
      </c>
    </row>
    <row r="110" spans="1:13" x14ac:dyDescent="0.2">
      <c r="A110" s="76"/>
      <c r="B110" s="220" t="s">
        <v>186</v>
      </c>
      <c r="C110" s="162" t="s">
        <v>272</v>
      </c>
      <c r="D110" s="180">
        <f>IF(EAA!F16&gt;0,EAA!F16,EAA!F16*-1)</f>
        <v>464609.1099999994</v>
      </c>
      <c r="E110" s="114" t="s">
        <v>287</v>
      </c>
      <c r="F110" s="163">
        <f>IF(CSF!$B17&gt;0,CSF!$B17,CSF!$C17)</f>
        <v>464609.11</v>
      </c>
      <c r="G110" s="136">
        <f t="shared" si="9"/>
        <v>0</v>
      </c>
      <c r="H110" s="268"/>
      <c r="I110" s="269"/>
      <c r="J110" s="269"/>
      <c r="K110" s="183"/>
      <c r="L110" s="184"/>
      <c r="M110" s="211" t="s">
        <v>186</v>
      </c>
    </row>
    <row r="111" spans="1:13" x14ac:dyDescent="0.2">
      <c r="A111" s="76"/>
      <c r="B111" s="220" t="s">
        <v>188</v>
      </c>
      <c r="C111" s="162" t="s">
        <v>272</v>
      </c>
      <c r="D111" s="180">
        <f>IF(EAA!F17&gt;0,EAA!F17,EAA!F17*-1)</f>
        <v>0</v>
      </c>
      <c r="E111" s="114" t="s">
        <v>287</v>
      </c>
      <c r="F111" s="163">
        <f>IF(CSF!$B18&gt;0,CSF!$B18,CSF!$C18)</f>
        <v>0</v>
      </c>
      <c r="G111" s="136">
        <f t="shared" si="9"/>
        <v>0</v>
      </c>
      <c r="H111" s="268"/>
      <c r="I111" s="269"/>
      <c r="J111" s="269"/>
      <c r="K111" s="183"/>
      <c r="L111" s="184"/>
      <c r="M111" s="211" t="s">
        <v>188</v>
      </c>
    </row>
    <row r="112" spans="1:13" ht="22.5" x14ac:dyDescent="0.2">
      <c r="A112" s="76"/>
      <c r="B112" s="220" t="s">
        <v>190</v>
      </c>
      <c r="C112" s="162" t="s">
        <v>272</v>
      </c>
      <c r="D112" s="180">
        <f>IF(EAA!F18&gt;0,EAA!F18,EAA!F18*-1)</f>
        <v>0</v>
      </c>
      <c r="E112" s="114" t="s">
        <v>287</v>
      </c>
      <c r="F112" s="163">
        <f>IF(CSF!$B19&gt;0,CSF!$B19,CSF!$C19)</f>
        <v>0</v>
      </c>
      <c r="G112" s="136">
        <f t="shared" si="9"/>
        <v>0</v>
      </c>
      <c r="H112" s="268"/>
      <c r="I112" s="269"/>
      <c r="J112" s="269"/>
      <c r="K112" s="183"/>
      <c r="L112" s="184"/>
      <c r="M112" s="211" t="s">
        <v>190</v>
      </c>
    </row>
    <row r="113" spans="1:13" x14ac:dyDescent="0.2">
      <c r="A113" s="76"/>
      <c r="B113" s="220" t="s">
        <v>192</v>
      </c>
      <c r="C113" s="162" t="s">
        <v>272</v>
      </c>
      <c r="D113" s="180">
        <f>IF(EAA!F19&gt;0,EAA!F19,EAA!F19*-1)</f>
        <v>0</v>
      </c>
      <c r="E113" s="114" t="s">
        <v>287</v>
      </c>
      <c r="F113" s="163">
        <f>IF(CSF!$B20&gt;0,CSF!$B20,CSF!$C20)</f>
        <v>0</v>
      </c>
      <c r="G113" s="136">
        <f t="shared" si="9"/>
        <v>0</v>
      </c>
      <c r="H113" s="268"/>
      <c r="I113" s="269"/>
      <c r="J113" s="269"/>
      <c r="K113" s="183"/>
      <c r="L113" s="184"/>
      <c r="M113" s="211" t="s">
        <v>192</v>
      </c>
    </row>
    <row r="114" spans="1:13" ht="22.5" x14ac:dyDescent="0.2">
      <c r="A114" s="76"/>
      <c r="B114" s="220" t="s">
        <v>194</v>
      </c>
      <c r="C114" s="162" t="s">
        <v>272</v>
      </c>
      <c r="D114" s="180">
        <f>IF(EAA!F20&gt;0,EAA!F20,EAA!F20*-1)</f>
        <v>0</v>
      </c>
      <c r="E114" s="114" t="s">
        <v>287</v>
      </c>
      <c r="F114" s="163">
        <f>IF(CSF!$B21&gt;0,CSF!$B21,CSF!$C21)</f>
        <v>0</v>
      </c>
      <c r="G114" s="136">
        <f t="shared" si="9"/>
        <v>0</v>
      </c>
      <c r="H114" s="268"/>
      <c r="I114" s="269"/>
      <c r="J114" s="269"/>
      <c r="K114" s="183"/>
      <c r="L114" s="184"/>
      <c r="M114" s="211" t="s">
        <v>194</v>
      </c>
    </row>
    <row r="115" spans="1:13" ht="12" thickBot="1" x14ac:dyDescent="0.25">
      <c r="A115" s="76"/>
      <c r="B115" s="220" t="s">
        <v>195</v>
      </c>
      <c r="C115" s="165" t="s">
        <v>272</v>
      </c>
      <c r="D115" s="143">
        <f>IF(EAA!F21&gt;0,EAA!F21,EAA!F21*-1)</f>
        <v>0</v>
      </c>
      <c r="E115" s="167" t="s">
        <v>287</v>
      </c>
      <c r="F115" s="168">
        <f>IF(CSF!$B22&gt;0,CSF!$B22,CSF!$C22)</f>
        <v>0</v>
      </c>
      <c r="G115" s="144">
        <f t="shared" si="9"/>
        <v>0</v>
      </c>
      <c r="H115" s="268"/>
      <c r="I115" s="269"/>
      <c r="J115" s="269"/>
      <c r="K115" s="183"/>
      <c r="L115" s="253"/>
      <c r="M115" s="211" t="s">
        <v>195</v>
      </c>
    </row>
    <row r="116" spans="1:13" ht="12" thickBot="1" x14ac:dyDescent="0.25">
      <c r="A116" s="90" t="s">
        <v>97</v>
      </c>
      <c r="B116" s="221"/>
      <c r="C116" s="108" t="s">
        <v>286</v>
      </c>
      <c r="D116" s="119">
        <f>IF(ADP!E34&gt;0,ADP!E34,ADP!E34*-1)</f>
        <v>3913841.84</v>
      </c>
      <c r="E116" s="110" t="s">
        <v>271</v>
      </c>
      <c r="F116" s="119">
        <f>IF(ESF!E26&gt;0,ADP!E34,ADP!E34*-1)</f>
        <v>3913841.84</v>
      </c>
      <c r="G116" s="122">
        <f>ROUND(D116-F116,2)</f>
        <v>0</v>
      </c>
      <c r="H116" s="108" t="s">
        <v>286</v>
      </c>
      <c r="I116" s="109">
        <f>IF(ADP!D34&gt;0,ADP!D34,ADP!D34*-1)</f>
        <v>3169730.36</v>
      </c>
      <c r="J116" s="110" t="s">
        <v>271</v>
      </c>
      <c r="K116" s="109">
        <f>IF(ESF!F26&gt;0,ESF!F26,ESF!F26*-1)</f>
        <v>3169730.36</v>
      </c>
      <c r="L116" s="252">
        <f t="shared" ref="L116" si="10">ROUND(I116-K116,2)</f>
        <v>0</v>
      </c>
      <c r="M116" s="212"/>
    </row>
    <row r="126" spans="1:13" x14ac:dyDescent="0.2">
      <c r="F126" s="80"/>
      <c r="G126" s="78"/>
    </row>
  </sheetData>
  <mergeCells count="38">
    <mergeCell ref="A1:J1"/>
    <mergeCell ref="A2:J2"/>
    <mergeCell ref="A3:J3"/>
    <mergeCell ref="H115:J115"/>
    <mergeCell ref="H104:J104"/>
    <mergeCell ref="H105:J105"/>
    <mergeCell ref="H106:J106"/>
    <mergeCell ref="H107:J107"/>
    <mergeCell ref="H108:J108"/>
    <mergeCell ref="H109:J109"/>
    <mergeCell ref="H110:J110"/>
    <mergeCell ref="H111:J111"/>
    <mergeCell ref="H112:J112"/>
    <mergeCell ref="H113:J113"/>
    <mergeCell ref="H114:J114"/>
    <mergeCell ref="H100:J100"/>
    <mergeCell ref="H101:J101"/>
    <mergeCell ref="H102:J102"/>
    <mergeCell ref="H103:J103"/>
    <mergeCell ref="H60:L81"/>
    <mergeCell ref="E83:I83"/>
    <mergeCell ref="C56:E56"/>
    <mergeCell ref="C57:E57"/>
    <mergeCell ref="H45:L55"/>
    <mergeCell ref="H58:I59"/>
    <mergeCell ref="H44:J44"/>
    <mergeCell ref="C38:G42"/>
    <mergeCell ref="C32:G36"/>
    <mergeCell ref="H8:L8"/>
    <mergeCell ref="C9:E9"/>
    <mergeCell ref="C29:E29"/>
    <mergeCell ref="A5:A6"/>
    <mergeCell ref="M5:M6"/>
    <mergeCell ref="C5:E5"/>
    <mergeCell ref="G5:G6"/>
    <mergeCell ref="H5:J5"/>
    <mergeCell ref="L5:L6"/>
    <mergeCell ref="B5:B6"/>
  </mergeCells>
  <dataValidations count="2">
    <dataValidation type="list" allowBlank="1" showInputMessage="1" showErrorMessage="1" sqref="L3">
      <formula1>"1,2,3,4"</formula1>
    </dataValidation>
    <dataValidation type="list" allowBlank="1" showInputMessage="1" showErrorMessage="1" sqref="L2">
      <formula1>"Trimestral,Cuenta Pública"</formula1>
    </dataValidation>
  </dataValidations>
  <pageMargins left="0.7" right="0.7" top="0.75" bottom="0.75" header="0.3" footer="0.3"/>
  <pageSetup orientation="portrait" horizontalDpi="4294967293" verticalDpi="4294967295" r:id="rId1"/>
  <ignoredErrors>
    <ignoredError sqref="G100:G101 K57:K58 G116"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71"/>
  <sheetViews>
    <sheetView zoomScaleNormal="100" workbookViewId="0">
      <selection activeCell="A35" sqref="A35"/>
    </sheetView>
  </sheetViews>
  <sheetFormatPr baseColWidth="10" defaultColWidth="9.28515625" defaultRowHeight="11.25" x14ac:dyDescent="0.25"/>
  <cols>
    <col min="1" max="1" width="78.42578125" style="8" customWidth="1"/>
    <col min="2" max="3" width="20.140625" style="8" customWidth="1"/>
    <col min="4" max="4" width="9.28515625" style="8" bestFit="1" customWidth="1"/>
    <col min="5" max="16384" width="9.28515625" style="8"/>
  </cols>
  <sheetData>
    <row r="1" spans="1:4" ht="45" customHeight="1" x14ac:dyDescent="0.25">
      <c r="A1" s="282" t="s">
        <v>288</v>
      </c>
      <c r="B1" s="283"/>
      <c r="C1" s="284"/>
    </row>
    <row r="2" spans="1:4" x14ac:dyDescent="0.25">
      <c r="A2" s="9" t="s">
        <v>100</v>
      </c>
      <c r="B2" s="9">
        <v>2024</v>
      </c>
      <c r="C2" s="9">
        <v>2023</v>
      </c>
    </row>
    <row r="3" spans="1:4" s="12" customFormat="1" x14ac:dyDescent="0.25">
      <c r="A3" s="10" t="s">
        <v>102</v>
      </c>
      <c r="B3" s="11"/>
      <c r="C3" s="11"/>
    </row>
    <row r="4" spans="1:4" x14ac:dyDescent="0.25">
      <c r="A4" s="13" t="s">
        <v>103</v>
      </c>
      <c r="B4" s="14">
        <f>SUM(B5:B11)</f>
        <v>14390629.680000002</v>
      </c>
      <c r="C4" s="14">
        <f>SUM(C5:C11)</f>
        <v>57538552.030000001</v>
      </c>
      <c r="D4" s="12"/>
    </row>
    <row r="5" spans="1:4" x14ac:dyDescent="0.2">
      <c r="A5" s="15" t="s">
        <v>104</v>
      </c>
      <c r="B5" s="16">
        <v>0</v>
      </c>
      <c r="C5" s="16">
        <v>0</v>
      </c>
      <c r="D5" s="17">
        <v>4110</v>
      </c>
    </row>
    <row r="6" spans="1:4" x14ac:dyDescent="0.2">
      <c r="A6" s="15" t="s">
        <v>105</v>
      </c>
      <c r="B6" s="16">
        <v>0</v>
      </c>
      <c r="C6" s="16">
        <v>0</v>
      </c>
      <c r="D6" s="17">
        <v>4120</v>
      </c>
    </row>
    <row r="7" spans="1:4" x14ac:dyDescent="0.2">
      <c r="A7" s="15" t="s">
        <v>106</v>
      </c>
      <c r="B7" s="16">
        <v>0</v>
      </c>
      <c r="C7" s="16">
        <v>0</v>
      </c>
      <c r="D7" s="17">
        <v>4130</v>
      </c>
    </row>
    <row r="8" spans="1:4" x14ac:dyDescent="0.2">
      <c r="A8" s="15" t="s">
        <v>107</v>
      </c>
      <c r="B8" s="16">
        <v>0</v>
      </c>
      <c r="C8" s="16">
        <v>0</v>
      </c>
      <c r="D8" s="17">
        <v>4140</v>
      </c>
    </row>
    <row r="9" spans="1:4" x14ac:dyDescent="0.2">
      <c r="A9" s="15" t="s">
        <v>108</v>
      </c>
      <c r="B9" s="16">
        <v>156.47</v>
      </c>
      <c r="C9" s="16">
        <v>834.54</v>
      </c>
      <c r="D9" s="17">
        <v>4150</v>
      </c>
    </row>
    <row r="10" spans="1:4" x14ac:dyDescent="0.2">
      <c r="A10" s="15" t="s">
        <v>109</v>
      </c>
      <c r="B10" s="16">
        <v>0</v>
      </c>
      <c r="C10" s="16">
        <v>0</v>
      </c>
      <c r="D10" s="17">
        <v>4160</v>
      </c>
    </row>
    <row r="11" spans="1:4" ht="11.25" customHeight="1" x14ac:dyDescent="0.2">
      <c r="A11" s="15" t="s">
        <v>110</v>
      </c>
      <c r="B11" s="16">
        <v>14390473.210000001</v>
      </c>
      <c r="C11" s="16">
        <v>57537717.490000002</v>
      </c>
      <c r="D11" s="17">
        <v>4170</v>
      </c>
    </row>
    <row r="12" spans="1:4" ht="11.25" customHeight="1" x14ac:dyDescent="0.25">
      <c r="A12" s="15"/>
      <c r="B12" s="11"/>
      <c r="C12" s="11"/>
      <c r="D12" s="12"/>
    </row>
    <row r="13" spans="1:4" ht="33.75" x14ac:dyDescent="0.25">
      <c r="A13" s="13" t="s">
        <v>111</v>
      </c>
      <c r="B13" s="14">
        <f>SUM(B14:B15)</f>
        <v>0</v>
      </c>
      <c r="C13" s="14">
        <f>SUM(C14:C15)</f>
        <v>0</v>
      </c>
      <c r="D13" s="12"/>
    </row>
    <row r="14" spans="1:4" ht="22.5" x14ac:dyDescent="0.2">
      <c r="A14" s="15" t="s">
        <v>112</v>
      </c>
      <c r="B14" s="16">
        <v>0</v>
      </c>
      <c r="C14" s="16">
        <v>0</v>
      </c>
      <c r="D14" s="17">
        <v>4210</v>
      </c>
    </row>
    <row r="15" spans="1:4" ht="11.25" customHeight="1" x14ac:dyDescent="0.2">
      <c r="A15" s="15" t="s">
        <v>113</v>
      </c>
      <c r="B15" s="16">
        <v>0</v>
      </c>
      <c r="C15" s="16">
        <v>0</v>
      </c>
      <c r="D15" s="17">
        <v>4220</v>
      </c>
    </row>
    <row r="16" spans="1:4" ht="11.25" customHeight="1" x14ac:dyDescent="0.25">
      <c r="A16" s="15"/>
      <c r="B16" s="11"/>
      <c r="C16" s="11"/>
      <c r="D16" s="12"/>
    </row>
    <row r="17" spans="1:5" ht="11.25" customHeight="1" x14ac:dyDescent="0.25">
      <c r="A17" s="13" t="s">
        <v>114</v>
      </c>
      <c r="B17" s="14">
        <f>SUM(B18:B22)</f>
        <v>19915.03</v>
      </c>
      <c r="C17" s="14">
        <f>SUM(C18:C22)</f>
        <v>360401.08</v>
      </c>
      <c r="D17" s="12"/>
    </row>
    <row r="18" spans="1:5" ht="11.25" customHeight="1" x14ac:dyDescent="0.2">
      <c r="A18" s="15" t="s">
        <v>115</v>
      </c>
      <c r="B18" s="16">
        <v>0</v>
      </c>
      <c r="C18" s="16">
        <v>0</v>
      </c>
      <c r="D18" s="17">
        <v>4310</v>
      </c>
    </row>
    <row r="19" spans="1:5" ht="11.25" customHeight="1" x14ac:dyDescent="0.2">
      <c r="A19" s="15" t="s">
        <v>116</v>
      </c>
      <c r="B19" s="16">
        <v>0</v>
      </c>
      <c r="C19" s="16">
        <v>0</v>
      </c>
      <c r="D19" s="17">
        <v>4320</v>
      </c>
    </row>
    <row r="20" spans="1:5" ht="11.25" customHeight="1" x14ac:dyDescent="0.2">
      <c r="A20" s="15" t="s">
        <v>117</v>
      </c>
      <c r="B20" s="16">
        <v>0</v>
      </c>
      <c r="C20" s="16">
        <v>0</v>
      </c>
      <c r="D20" s="17">
        <v>4330</v>
      </c>
    </row>
    <row r="21" spans="1:5" ht="11.25" customHeight="1" x14ac:dyDescent="0.2">
      <c r="A21" s="15" t="s">
        <v>118</v>
      </c>
      <c r="B21" s="16">
        <v>0</v>
      </c>
      <c r="C21" s="16">
        <v>0</v>
      </c>
      <c r="D21" s="17">
        <v>4340</v>
      </c>
    </row>
    <row r="22" spans="1:5" ht="11.25" customHeight="1" x14ac:dyDescent="0.2">
      <c r="A22" s="15" t="s">
        <v>119</v>
      </c>
      <c r="B22" s="16">
        <v>19915.03</v>
      </c>
      <c r="C22" s="16">
        <v>360401.08</v>
      </c>
      <c r="D22" s="17">
        <v>4390</v>
      </c>
    </row>
    <row r="23" spans="1:5" ht="11.25" customHeight="1" x14ac:dyDescent="0.25">
      <c r="A23" s="18"/>
      <c r="B23" s="11"/>
      <c r="C23" s="11"/>
      <c r="D23" s="12"/>
    </row>
    <row r="24" spans="1:5" ht="11.25" customHeight="1" x14ac:dyDescent="0.25">
      <c r="A24" s="10" t="s">
        <v>120</v>
      </c>
      <c r="B24" s="14">
        <f>SUM(B4+B13+B17)</f>
        <v>14410544.710000001</v>
      </c>
      <c r="C24" s="19">
        <f>SUM(C4+C13+C17)</f>
        <v>57898953.109999999</v>
      </c>
      <c r="D24" s="12"/>
    </row>
    <row r="25" spans="1:5" ht="11.25" customHeight="1" x14ac:dyDescent="0.25">
      <c r="A25" s="20"/>
      <c r="B25" s="11"/>
      <c r="C25" s="11"/>
      <c r="D25" s="12"/>
      <c r="E25" s="12"/>
    </row>
    <row r="26" spans="1:5" s="12" customFormat="1" ht="11.25" customHeight="1" x14ac:dyDescent="0.25">
      <c r="A26" s="10" t="s">
        <v>121</v>
      </c>
      <c r="B26" s="11"/>
      <c r="C26" s="11"/>
      <c r="E26" s="8"/>
    </row>
    <row r="27" spans="1:5" ht="11.25" customHeight="1" x14ac:dyDescent="0.25">
      <c r="A27" s="13" t="s">
        <v>122</v>
      </c>
      <c r="B27" s="14">
        <f>SUM(B28:B30)</f>
        <v>10947578.879999999</v>
      </c>
      <c r="C27" s="14">
        <f>SUM(C28:C30)</f>
        <v>46957645.520000003</v>
      </c>
      <c r="D27" s="12"/>
    </row>
    <row r="28" spans="1:5" ht="11.25" customHeight="1" x14ac:dyDescent="0.2">
      <c r="A28" s="15" t="s">
        <v>123</v>
      </c>
      <c r="B28" s="16">
        <v>4025708.12</v>
      </c>
      <c r="C28" s="16">
        <v>16005597</v>
      </c>
      <c r="D28" s="17">
        <v>5110</v>
      </c>
    </row>
    <row r="29" spans="1:5" ht="11.25" customHeight="1" x14ac:dyDescent="0.2">
      <c r="A29" s="15" t="s">
        <v>124</v>
      </c>
      <c r="B29" s="16">
        <v>1529759.62</v>
      </c>
      <c r="C29" s="16">
        <v>6594609.7400000002</v>
      </c>
      <c r="D29" s="17">
        <v>5120</v>
      </c>
    </row>
    <row r="30" spans="1:5" ht="11.25" customHeight="1" x14ac:dyDescent="0.2">
      <c r="A30" s="15" t="s">
        <v>125</v>
      </c>
      <c r="B30" s="16">
        <v>5392111.1399999997</v>
      </c>
      <c r="C30" s="16">
        <v>24357438.780000001</v>
      </c>
      <c r="D30" s="17">
        <v>5130</v>
      </c>
    </row>
    <row r="31" spans="1:5" ht="11.25" customHeight="1" x14ac:dyDescent="0.25">
      <c r="A31" s="15"/>
      <c r="B31" s="11"/>
      <c r="C31" s="11"/>
      <c r="D31" s="12"/>
    </row>
    <row r="32" spans="1:5" ht="11.25" customHeight="1" x14ac:dyDescent="0.25">
      <c r="A32" s="13" t="s">
        <v>126</v>
      </c>
      <c r="B32" s="14">
        <f>SUM(B33:B41)</f>
        <v>0</v>
      </c>
      <c r="C32" s="14">
        <f>SUM(C33:C41)</f>
        <v>0</v>
      </c>
      <c r="D32" s="12"/>
    </row>
    <row r="33" spans="1:4" ht="11.25" customHeight="1" x14ac:dyDescent="0.2">
      <c r="A33" s="15" t="s">
        <v>127</v>
      </c>
      <c r="B33" s="16">
        <v>0</v>
      </c>
      <c r="C33" s="16">
        <v>0</v>
      </c>
      <c r="D33" s="17">
        <v>5210</v>
      </c>
    </row>
    <row r="34" spans="1:4" ht="11.25" customHeight="1" x14ac:dyDescent="0.2">
      <c r="A34" s="15" t="s">
        <v>128</v>
      </c>
      <c r="B34" s="16">
        <v>0</v>
      </c>
      <c r="C34" s="16">
        <v>0</v>
      </c>
      <c r="D34" s="17">
        <v>5220</v>
      </c>
    </row>
    <row r="35" spans="1:4" ht="11.25" customHeight="1" x14ac:dyDescent="0.2">
      <c r="A35" s="15" t="s">
        <v>129</v>
      </c>
      <c r="B35" s="16">
        <v>0</v>
      </c>
      <c r="C35" s="16">
        <v>0</v>
      </c>
      <c r="D35" s="17">
        <v>5230</v>
      </c>
    </row>
    <row r="36" spans="1:4" ht="11.25" customHeight="1" x14ac:dyDescent="0.2">
      <c r="A36" s="15" t="s">
        <v>130</v>
      </c>
      <c r="B36" s="16">
        <v>0</v>
      </c>
      <c r="C36" s="16">
        <v>0</v>
      </c>
      <c r="D36" s="17">
        <v>5240</v>
      </c>
    </row>
    <row r="37" spans="1:4" ht="11.25" customHeight="1" x14ac:dyDescent="0.2">
      <c r="A37" s="15" t="s">
        <v>131</v>
      </c>
      <c r="B37" s="16">
        <v>0</v>
      </c>
      <c r="C37" s="16">
        <v>0</v>
      </c>
      <c r="D37" s="17">
        <v>5250</v>
      </c>
    </row>
    <row r="38" spans="1:4" ht="11.25" customHeight="1" x14ac:dyDescent="0.2">
      <c r="A38" s="15" t="s">
        <v>132</v>
      </c>
      <c r="B38" s="16">
        <v>0</v>
      </c>
      <c r="C38" s="16">
        <v>0</v>
      </c>
      <c r="D38" s="17">
        <v>5260</v>
      </c>
    </row>
    <row r="39" spans="1:4" ht="11.25" customHeight="1" x14ac:dyDescent="0.2">
      <c r="A39" s="15" t="s">
        <v>133</v>
      </c>
      <c r="B39" s="16">
        <v>0</v>
      </c>
      <c r="C39" s="16">
        <v>0</v>
      </c>
      <c r="D39" s="17">
        <v>5270</v>
      </c>
    </row>
    <row r="40" spans="1:4" ht="11.25" customHeight="1" x14ac:dyDescent="0.2">
      <c r="A40" s="15" t="s">
        <v>134</v>
      </c>
      <c r="B40" s="16">
        <v>0</v>
      </c>
      <c r="C40" s="16">
        <v>0</v>
      </c>
      <c r="D40" s="17">
        <v>5280</v>
      </c>
    </row>
    <row r="41" spans="1:4" ht="11.25" customHeight="1" x14ac:dyDescent="0.2">
      <c r="A41" s="15" t="s">
        <v>135</v>
      </c>
      <c r="B41" s="16">
        <v>0</v>
      </c>
      <c r="C41" s="16">
        <v>0</v>
      </c>
      <c r="D41" s="17">
        <v>5290</v>
      </c>
    </row>
    <row r="42" spans="1:4" ht="11.25" customHeight="1" x14ac:dyDescent="0.25">
      <c r="A42" s="15"/>
      <c r="B42" s="11"/>
      <c r="C42" s="11"/>
      <c r="D42" s="12"/>
    </row>
    <row r="43" spans="1:4" ht="11.25" customHeight="1" x14ac:dyDescent="0.25">
      <c r="A43" s="13" t="s">
        <v>136</v>
      </c>
      <c r="B43" s="14">
        <f>SUM(B44:B46)</f>
        <v>0</v>
      </c>
      <c r="C43" s="14">
        <f>SUM(C44:C46)</f>
        <v>2661374.35</v>
      </c>
      <c r="D43" s="12"/>
    </row>
    <row r="44" spans="1:4" ht="11.25" customHeight="1" x14ac:dyDescent="0.2">
      <c r="A44" s="15" t="s">
        <v>137</v>
      </c>
      <c r="B44" s="16">
        <v>0</v>
      </c>
      <c r="C44" s="16">
        <v>0</v>
      </c>
      <c r="D44" s="17">
        <v>5310</v>
      </c>
    </row>
    <row r="45" spans="1:4" ht="11.25" customHeight="1" x14ac:dyDescent="0.2">
      <c r="A45" s="15" t="s">
        <v>138</v>
      </c>
      <c r="B45" s="16">
        <v>0</v>
      </c>
      <c r="C45" s="16">
        <v>0</v>
      </c>
      <c r="D45" s="17">
        <v>5320</v>
      </c>
    </row>
    <row r="46" spans="1:4" ht="11.25" customHeight="1" x14ac:dyDescent="0.2">
      <c r="A46" s="15" t="s">
        <v>139</v>
      </c>
      <c r="B46" s="16">
        <v>0</v>
      </c>
      <c r="C46" s="16">
        <v>2661374.35</v>
      </c>
      <c r="D46" s="17">
        <v>5330</v>
      </c>
    </row>
    <row r="47" spans="1:4" ht="11.25" customHeight="1" x14ac:dyDescent="0.25">
      <c r="A47" s="15"/>
      <c r="B47" s="11"/>
      <c r="C47" s="11"/>
      <c r="D47" s="12"/>
    </row>
    <row r="48" spans="1:4" ht="11.25" customHeight="1" x14ac:dyDescent="0.25">
      <c r="A48" s="13" t="s">
        <v>140</v>
      </c>
      <c r="B48" s="14">
        <f>SUM(B49:B53)</f>
        <v>0</v>
      </c>
      <c r="C48" s="14">
        <f>SUM(C49:C53)</f>
        <v>0</v>
      </c>
      <c r="D48" s="12"/>
    </row>
    <row r="49" spans="1:4" ht="11.25" customHeight="1" x14ac:dyDescent="0.2">
      <c r="A49" s="15" t="s">
        <v>141</v>
      </c>
      <c r="B49" s="16">
        <v>0</v>
      </c>
      <c r="C49" s="16">
        <v>0</v>
      </c>
      <c r="D49" s="17">
        <v>5410</v>
      </c>
    </row>
    <row r="50" spans="1:4" ht="11.25" customHeight="1" x14ac:dyDescent="0.2">
      <c r="A50" s="15" t="s">
        <v>142</v>
      </c>
      <c r="B50" s="16">
        <v>0</v>
      </c>
      <c r="C50" s="16">
        <v>0</v>
      </c>
      <c r="D50" s="17">
        <v>5420</v>
      </c>
    </row>
    <row r="51" spans="1:4" ht="11.25" customHeight="1" x14ac:dyDescent="0.2">
      <c r="A51" s="15" t="s">
        <v>143</v>
      </c>
      <c r="B51" s="16">
        <v>0</v>
      </c>
      <c r="C51" s="16">
        <v>0</v>
      </c>
      <c r="D51" s="17">
        <v>5430</v>
      </c>
    </row>
    <row r="52" spans="1:4" ht="11.25" customHeight="1" x14ac:dyDescent="0.2">
      <c r="A52" s="15" t="s">
        <v>144</v>
      </c>
      <c r="B52" s="16">
        <v>0</v>
      </c>
      <c r="C52" s="16">
        <v>0</v>
      </c>
      <c r="D52" s="17">
        <v>5440</v>
      </c>
    </row>
    <row r="53" spans="1:4" ht="11.25" customHeight="1" x14ac:dyDescent="0.2">
      <c r="A53" s="15" t="s">
        <v>145</v>
      </c>
      <c r="B53" s="16">
        <v>0</v>
      </c>
      <c r="C53" s="16">
        <v>0</v>
      </c>
      <c r="D53" s="17">
        <v>5450</v>
      </c>
    </row>
    <row r="54" spans="1:4" ht="11.25" customHeight="1" x14ac:dyDescent="0.25">
      <c r="A54" s="15"/>
      <c r="B54" s="11"/>
      <c r="C54" s="11"/>
      <c r="D54" s="12"/>
    </row>
    <row r="55" spans="1:4" ht="11.25" customHeight="1" x14ac:dyDescent="0.25">
      <c r="A55" s="13" t="s">
        <v>146</v>
      </c>
      <c r="B55" s="14">
        <f>SUM(B56:B61)</f>
        <v>0</v>
      </c>
      <c r="C55" s="14">
        <f>SUM(C56:C61)</f>
        <v>1774080.28</v>
      </c>
      <c r="D55" s="12"/>
    </row>
    <row r="56" spans="1:4" ht="11.25" customHeight="1" x14ac:dyDescent="0.2">
      <c r="A56" s="15" t="s">
        <v>147</v>
      </c>
      <c r="B56" s="16">
        <v>0</v>
      </c>
      <c r="C56" s="16">
        <v>1669924.77</v>
      </c>
      <c r="D56" s="17">
        <v>5510</v>
      </c>
    </row>
    <row r="57" spans="1:4" ht="11.25" customHeight="1" x14ac:dyDescent="0.2">
      <c r="A57" s="15" t="s">
        <v>148</v>
      </c>
      <c r="B57" s="16">
        <v>0</v>
      </c>
      <c r="C57" s="16">
        <v>0</v>
      </c>
      <c r="D57" s="17">
        <v>5520</v>
      </c>
    </row>
    <row r="58" spans="1:4" ht="11.25" customHeight="1" x14ac:dyDescent="0.2">
      <c r="A58" s="15" t="s">
        <v>149</v>
      </c>
      <c r="B58" s="16">
        <v>0</v>
      </c>
      <c r="C58" s="16">
        <v>104155.51</v>
      </c>
      <c r="D58" s="17">
        <v>5530</v>
      </c>
    </row>
    <row r="59" spans="1:4" ht="11.25" customHeight="1" x14ac:dyDescent="0.2">
      <c r="A59" s="15" t="s">
        <v>150</v>
      </c>
      <c r="B59" s="16">
        <v>0</v>
      </c>
      <c r="C59" s="16">
        <v>0</v>
      </c>
      <c r="D59" s="17">
        <v>5540</v>
      </c>
    </row>
    <row r="60" spans="1:4" ht="11.25" customHeight="1" x14ac:dyDescent="0.2">
      <c r="A60" s="15" t="s">
        <v>151</v>
      </c>
      <c r="B60" s="16">
        <v>0</v>
      </c>
      <c r="C60" s="16">
        <v>0</v>
      </c>
      <c r="D60" s="17">
        <v>5550</v>
      </c>
    </row>
    <row r="61" spans="1:4" ht="11.25" customHeight="1" x14ac:dyDescent="0.2">
      <c r="A61" s="15" t="s">
        <v>152</v>
      </c>
      <c r="B61" s="16">
        <v>0</v>
      </c>
      <c r="C61" s="16">
        <v>0</v>
      </c>
      <c r="D61" s="17">
        <v>5590</v>
      </c>
    </row>
    <row r="62" spans="1:4" ht="11.25" customHeight="1" x14ac:dyDescent="0.25">
      <c r="A62" s="15"/>
      <c r="B62" s="11"/>
      <c r="C62" s="11"/>
      <c r="D62" s="12"/>
    </row>
    <row r="63" spans="1:4" ht="11.25" customHeight="1" x14ac:dyDescent="0.25">
      <c r="A63" s="13" t="s">
        <v>153</v>
      </c>
      <c r="B63" s="14">
        <f>SUM(B64)</f>
        <v>0</v>
      </c>
      <c r="C63" s="14">
        <f>SUM(C64)</f>
        <v>1288657.45</v>
      </c>
      <c r="D63" s="12"/>
    </row>
    <row r="64" spans="1:4" ht="11.25" customHeight="1" x14ac:dyDescent="0.2">
      <c r="A64" s="15" t="s">
        <v>154</v>
      </c>
      <c r="B64" s="16">
        <v>0</v>
      </c>
      <c r="C64" s="16">
        <v>1288657.45</v>
      </c>
      <c r="D64" s="17">
        <v>5610</v>
      </c>
    </row>
    <row r="65" spans="1:8" ht="11.25" customHeight="1" x14ac:dyDescent="0.25">
      <c r="A65" s="18"/>
      <c r="B65" s="11"/>
      <c r="C65" s="11"/>
      <c r="D65" s="12"/>
    </row>
    <row r="66" spans="1:8" ht="11.25" customHeight="1" x14ac:dyDescent="0.25">
      <c r="A66" s="10" t="s">
        <v>155</v>
      </c>
      <c r="B66" s="14">
        <f>B63+B55+B48+B43+B32+B27</f>
        <v>10947578.879999999</v>
      </c>
      <c r="C66" s="19">
        <f>C63+C55+C48+C43+C32+C27</f>
        <v>52681757.600000001</v>
      </c>
      <c r="D66" s="12"/>
      <c r="E66" s="12"/>
    </row>
    <row r="67" spans="1:8" ht="11.25" customHeight="1" x14ac:dyDescent="0.25">
      <c r="A67" s="20"/>
      <c r="B67" s="11"/>
      <c r="C67" s="11"/>
      <c r="D67" s="12"/>
      <c r="E67" s="12"/>
    </row>
    <row r="68" spans="1:8" s="12" customFormat="1" x14ac:dyDescent="0.25">
      <c r="A68" s="10" t="s">
        <v>156</v>
      </c>
      <c r="B68" s="14">
        <f>B24-B66</f>
        <v>3462965.8300000019</v>
      </c>
      <c r="C68" s="14">
        <f>C24-C66</f>
        <v>5217195.5099999979</v>
      </c>
      <c r="E68" s="8"/>
    </row>
    <row r="69" spans="1:8" s="12" customFormat="1" x14ac:dyDescent="0.25">
      <c r="A69" s="18"/>
      <c r="B69" s="11"/>
      <c r="C69" s="11"/>
      <c r="E69" s="8"/>
    </row>
    <row r="70" spans="1:8" s="22" customFormat="1" x14ac:dyDescent="0.2">
      <c r="A70" s="21"/>
      <c r="B70" s="8"/>
      <c r="C70" s="8"/>
      <c r="D70" s="12"/>
      <c r="E70" s="8"/>
      <c r="F70" s="8"/>
      <c r="G70" s="8"/>
      <c r="H70" s="8"/>
    </row>
    <row r="71" spans="1:8" ht="12.75" x14ac:dyDescent="0.25">
      <c r="A71" s="23" t="s">
        <v>157</v>
      </c>
    </row>
  </sheetData>
  <sheetProtection formatCells="0" formatColumns="0" formatRows="0" autoFilter="0"/>
  <mergeCells count="1">
    <mergeCell ref="A1:C1"/>
  </mergeCells>
  <printOptions horizontalCentered="1"/>
  <pageMargins left="0.78740157480314965" right="0.59055118110236227" top="0.78740157480314965" bottom="0.78740157480314965" header="0.31496062992125984" footer="0.31496062992125984"/>
  <pageSetup scale="7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1"/>
  <sheetViews>
    <sheetView zoomScaleNormal="100" zoomScaleSheetLayoutView="100" workbookViewId="0">
      <selection sqref="A1:F1"/>
    </sheetView>
  </sheetViews>
  <sheetFormatPr baseColWidth="10" defaultColWidth="9.28515625" defaultRowHeight="11.25" x14ac:dyDescent="0.25"/>
  <cols>
    <col min="1" max="1" width="48.140625" style="41" customWidth="1"/>
    <col min="2" max="2" width="12.28515625" style="41" customWidth="1"/>
    <col min="3" max="3" width="12.28515625" style="42" customWidth="1"/>
    <col min="4" max="4" width="48.140625" style="42" customWidth="1"/>
    <col min="5" max="6" width="12.28515625" style="42" customWidth="1"/>
    <col min="7" max="16384" width="9.28515625" style="24"/>
  </cols>
  <sheetData>
    <row r="1" spans="1:6" ht="45" customHeight="1" x14ac:dyDescent="0.25">
      <c r="A1" s="285" t="s">
        <v>289</v>
      </c>
      <c r="B1" s="286"/>
      <c r="C1" s="286"/>
      <c r="D1" s="286"/>
      <c r="E1" s="286"/>
      <c r="F1" s="287"/>
    </row>
    <row r="2" spans="1:6" x14ac:dyDescent="0.25">
      <c r="A2" s="25" t="s">
        <v>100</v>
      </c>
      <c r="B2" s="25">
        <v>2024</v>
      </c>
      <c r="C2" s="25">
        <v>2023</v>
      </c>
      <c r="D2" s="25" t="s">
        <v>100</v>
      </c>
      <c r="E2" s="25">
        <v>2024</v>
      </c>
      <c r="F2" s="25">
        <v>2023</v>
      </c>
    </row>
    <row r="3" spans="1:6" s="27" customFormat="1" x14ac:dyDescent="0.25">
      <c r="A3" s="10" t="s">
        <v>158</v>
      </c>
      <c r="B3" s="26"/>
      <c r="C3" s="26"/>
      <c r="D3" s="10" t="s">
        <v>159</v>
      </c>
      <c r="E3" s="26"/>
      <c r="F3" s="26"/>
    </row>
    <row r="4" spans="1:6" x14ac:dyDescent="0.25">
      <c r="A4" s="13" t="s">
        <v>160</v>
      </c>
      <c r="B4" s="26"/>
      <c r="C4" s="26"/>
      <c r="D4" s="13" t="s">
        <v>161</v>
      </c>
      <c r="E4" s="26"/>
      <c r="F4" s="26"/>
    </row>
    <row r="5" spans="1:6" x14ac:dyDescent="0.25">
      <c r="A5" s="15" t="s">
        <v>162</v>
      </c>
      <c r="B5" s="28">
        <v>3967756.2</v>
      </c>
      <c r="C5" s="28">
        <v>1866515.91</v>
      </c>
      <c r="D5" s="15" t="s">
        <v>163</v>
      </c>
      <c r="E5" s="28">
        <v>3913841.84</v>
      </c>
      <c r="F5" s="29">
        <v>3169730.36</v>
      </c>
    </row>
    <row r="6" spans="1:6" x14ac:dyDescent="0.25">
      <c r="A6" s="15" t="s">
        <v>164</v>
      </c>
      <c r="B6" s="28">
        <v>16986090.82</v>
      </c>
      <c r="C6" s="28">
        <v>15759162.880000001</v>
      </c>
      <c r="D6" s="15" t="s">
        <v>165</v>
      </c>
      <c r="E6" s="28">
        <v>0</v>
      </c>
      <c r="F6" s="29">
        <v>0</v>
      </c>
    </row>
    <row r="7" spans="1:6" x14ac:dyDescent="0.25">
      <c r="A7" s="15" t="s">
        <v>166</v>
      </c>
      <c r="B7" s="28">
        <v>0</v>
      </c>
      <c r="C7" s="28">
        <v>0</v>
      </c>
      <c r="D7" s="15" t="s">
        <v>167</v>
      </c>
      <c r="E7" s="28">
        <v>0</v>
      </c>
      <c r="F7" s="29">
        <v>0</v>
      </c>
    </row>
    <row r="8" spans="1:6" x14ac:dyDescent="0.25">
      <c r="A8" s="15" t="s">
        <v>168</v>
      </c>
      <c r="B8" s="28">
        <v>0</v>
      </c>
      <c r="C8" s="28">
        <v>0</v>
      </c>
      <c r="D8" s="15" t="s">
        <v>169</v>
      </c>
      <c r="E8" s="28">
        <v>0</v>
      </c>
      <c r="F8" s="29">
        <v>0</v>
      </c>
    </row>
    <row r="9" spans="1:6" x14ac:dyDescent="0.25">
      <c r="A9" s="15" t="s">
        <v>170</v>
      </c>
      <c r="B9" s="28">
        <v>1299120.26</v>
      </c>
      <c r="C9" s="28">
        <v>881453.81</v>
      </c>
      <c r="D9" s="15" t="s">
        <v>171</v>
      </c>
      <c r="E9" s="28">
        <v>0</v>
      </c>
      <c r="F9" s="29">
        <v>0</v>
      </c>
    </row>
    <row r="10" spans="1:6" ht="22.5" x14ac:dyDescent="0.25">
      <c r="A10" s="15" t="s">
        <v>172</v>
      </c>
      <c r="B10" s="28">
        <v>0</v>
      </c>
      <c r="C10" s="28">
        <v>0</v>
      </c>
      <c r="D10" s="15" t="s">
        <v>173</v>
      </c>
      <c r="E10" s="28">
        <v>0</v>
      </c>
      <c r="F10" s="29">
        <v>0</v>
      </c>
    </row>
    <row r="11" spans="1:6" x14ac:dyDescent="0.25">
      <c r="A11" s="15" t="s">
        <v>174</v>
      </c>
      <c r="B11" s="28">
        <v>47935.87</v>
      </c>
      <c r="C11" s="28">
        <v>47935.87</v>
      </c>
      <c r="D11" s="15" t="s">
        <v>175</v>
      </c>
      <c r="E11" s="28">
        <v>0</v>
      </c>
      <c r="F11" s="29">
        <v>0</v>
      </c>
    </row>
    <row r="12" spans="1:6" x14ac:dyDescent="0.25">
      <c r="A12" s="18"/>
      <c r="B12" s="26"/>
      <c r="C12" s="26"/>
      <c r="D12" s="15" t="s">
        <v>176</v>
      </c>
      <c r="E12" s="28">
        <v>0</v>
      </c>
      <c r="F12" s="29">
        <v>0</v>
      </c>
    </row>
    <row r="13" spans="1:6" x14ac:dyDescent="0.25">
      <c r="A13" s="13" t="s">
        <v>177</v>
      </c>
      <c r="B13" s="30">
        <f>SUM(B5:B11)</f>
        <v>22300903.150000002</v>
      </c>
      <c r="C13" s="30">
        <f>SUM(C5:C11)</f>
        <v>18555068.469999999</v>
      </c>
      <c r="D13" s="18"/>
      <c r="E13" s="31"/>
      <c r="F13" s="32"/>
    </row>
    <row r="14" spans="1:6" x14ac:dyDescent="0.25">
      <c r="A14" s="20"/>
      <c r="B14" s="26"/>
      <c r="C14" s="26"/>
      <c r="D14" s="13" t="s">
        <v>178</v>
      </c>
      <c r="E14" s="14">
        <f>SUM(E5:E12)</f>
        <v>3913841.84</v>
      </c>
      <c r="F14" s="19">
        <f>SUM(F5:F12)</f>
        <v>3169730.36</v>
      </c>
    </row>
    <row r="15" spans="1:6" x14ac:dyDescent="0.25">
      <c r="A15" s="13" t="s">
        <v>179</v>
      </c>
      <c r="B15" s="26"/>
      <c r="C15" s="26"/>
      <c r="D15" s="20"/>
      <c r="E15" s="26"/>
      <c r="F15" s="32"/>
    </row>
    <row r="16" spans="1:6" x14ac:dyDescent="0.25">
      <c r="A16" s="15" t="s">
        <v>180</v>
      </c>
      <c r="B16" s="28">
        <v>0</v>
      </c>
      <c r="C16" s="28">
        <v>0</v>
      </c>
      <c r="D16" s="13" t="s">
        <v>181</v>
      </c>
      <c r="E16" s="26"/>
      <c r="F16" s="26"/>
    </row>
    <row r="17" spans="1:6" x14ac:dyDescent="0.25">
      <c r="A17" s="15" t="s">
        <v>182</v>
      </c>
      <c r="B17" s="28">
        <v>0</v>
      </c>
      <c r="C17" s="28">
        <v>0</v>
      </c>
      <c r="D17" s="15" t="s">
        <v>183</v>
      </c>
      <c r="E17" s="28">
        <v>0</v>
      </c>
      <c r="F17" s="29">
        <v>0</v>
      </c>
    </row>
    <row r="18" spans="1:6" ht="22.5" x14ac:dyDescent="0.25">
      <c r="A18" s="15" t="s">
        <v>184</v>
      </c>
      <c r="B18" s="28">
        <v>21393894.300000001</v>
      </c>
      <c r="C18" s="28">
        <v>21393894.300000001</v>
      </c>
      <c r="D18" s="15" t="s">
        <v>185</v>
      </c>
      <c r="E18" s="28">
        <v>0</v>
      </c>
      <c r="F18" s="29">
        <v>0</v>
      </c>
    </row>
    <row r="19" spans="1:6" x14ac:dyDescent="0.25">
      <c r="A19" s="15" t="s">
        <v>186</v>
      </c>
      <c r="B19" s="28">
        <v>28776721.850000001</v>
      </c>
      <c r="C19" s="28">
        <v>28312112.739999998</v>
      </c>
      <c r="D19" s="15" t="s">
        <v>187</v>
      </c>
      <c r="E19" s="28">
        <v>0</v>
      </c>
      <c r="F19" s="29">
        <v>0</v>
      </c>
    </row>
    <row r="20" spans="1:6" x14ac:dyDescent="0.25">
      <c r="A20" s="15" t="s">
        <v>188</v>
      </c>
      <c r="B20" s="28">
        <v>664771</v>
      </c>
      <c r="C20" s="28">
        <v>664771</v>
      </c>
      <c r="D20" s="15" t="s">
        <v>189</v>
      </c>
      <c r="E20" s="28">
        <v>0</v>
      </c>
      <c r="F20" s="29">
        <v>0</v>
      </c>
    </row>
    <row r="21" spans="1:6" ht="22.5" x14ac:dyDescent="0.25">
      <c r="A21" s="15" t="s">
        <v>190</v>
      </c>
      <c r="B21" s="28">
        <v>-15089878.32</v>
      </c>
      <c r="C21" s="28">
        <v>-15089878.32</v>
      </c>
      <c r="D21" s="15" t="s">
        <v>191</v>
      </c>
      <c r="E21" s="28">
        <v>0</v>
      </c>
      <c r="F21" s="29">
        <v>0</v>
      </c>
    </row>
    <row r="22" spans="1:6" x14ac:dyDescent="0.25">
      <c r="A22" s="15" t="s">
        <v>192</v>
      </c>
      <c r="B22" s="28">
        <v>1627765</v>
      </c>
      <c r="C22" s="28">
        <v>1627765</v>
      </c>
      <c r="D22" s="15" t="s">
        <v>193</v>
      </c>
      <c r="E22" s="28">
        <v>0</v>
      </c>
      <c r="F22" s="29">
        <v>0</v>
      </c>
    </row>
    <row r="23" spans="1:6" x14ac:dyDescent="0.25">
      <c r="A23" s="15" t="s">
        <v>194</v>
      </c>
      <c r="B23" s="28">
        <v>0</v>
      </c>
      <c r="C23" s="28">
        <v>0</v>
      </c>
      <c r="D23" s="18"/>
      <c r="E23" s="26"/>
      <c r="F23" s="32"/>
    </row>
    <row r="24" spans="1:6" x14ac:dyDescent="0.25">
      <c r="A24" s="15" t="s">
        <v>195</v>
      </c>
      <c r="B24" s="28">
        <v>0</v>
      </c>
      <c r="C24" s="28">
        <v>0</v>
      </c>
      <c r="D24" s="13" t="s">
        <v>196</v>
      </c>
      <c r="E24" s="30">
        <f>SUM(E17:E22)</f>
        <v>0</v>
      </c>
      <c r="F24" s="19">
        <f>SUM(F17:F22)</f>
        <v>0</v>
      </c>
    </row>
    <row r="25" spans="1:6" s="27" customFormat="1" x14ac:dyDescent="0.25">
      <c r="A25" s="18"/>
      <c r="B25" s="26"/>
      <c r="C25" s="26"/>
      <c r="D25" s="18"/>
      <c r="E25" s="26"/>
      <c r="F25" s="32"/>
    </row>
    <row r="26" spans="1:6" x14ac:dyDescent="0.25">
      <c r="A26" s="13" t="s">
        <v>197</v>
      </c>
      <c r="B26" s="30">
        <f>SUM(B16:B24)</f>
        <v>37373273.830000006</v>
      </c>
      <c r="C26" s="30">
        <f>SUM(C16:C24)</f>
        <v>36908664.719999999</v>
      </c>
      <c r="D26" s="33" t="s">
        <v>198</v>
      </c>
      <c r="E26" s="30">
        <f>SUM(E24+E14)</f>
        <v>3913841.84</v>
      </c>
      <c r="F26" s="19">
        <f>SUM(F14+F24)</f>
        <v>3169730.36</v>
      </c>
    </row>
    <row r="27" spans="1:6" x14ac:dyDescent="0.25">
      <c r="A27" s="20"/>
      <c r="B27" s="26"/>
      <c r="C27" s="26"/>
      <c r="D27" s="20"/>
      <c r="E27" s="26"/>
      <c r="F27" s="32"/>
    </row>
    <row r="28" spans="1:6" x14ac:dyDescent="0.25">
      <c r="A28" s="13" t="s">
        <v>199</v>
      </c>
      <c r="B28" s="30">
        <f>B13+B26</f>
        <v>59674176.980000004</v>
      </c>
      <c r="C28" s="30">
        <f>C13+C26</f>
        <v>55463733.189999998</v>
      </c>
      <c r="D28" s="10" t="s">
        <v>200</v>
      </c>
      <c r="E28" s="26"/>
      <c r="F28" s="26"/>
    </row>
    <row r="29" spans="1:6" x14ac:dyDescent="0.25">
      <c r="A29" s="34"/>
      <c r="B29" s="35"/>
      <c r="C29" s="36"/>
      <c r="D29" s="20"/>
      <c r="E29" s="26"/>
      <c r="F29" s="26"/>
    </row>
    <row r="30" spans="1:6" x14ac:dyDescent="0.25">
      <c r="A30" s="37"/>
      <c r="B30" s="35"/>
      <c r="C30" s="36"/>
      <c r="D30" s="13" t="s">
        <v>201</v>
      </c>
      <c r="E30" s="30">
        <f>SUM(E31:E33)</f>
        <v>6486187.7999999998</v>
      </c>
      <c r="F30" s="19">
        <f>SUM(F31:F33)</f>
        <v>6486187.7999999998</v>
      </c>
    </row>
    <row r="31" spans="1:6" x14ac:dyDescent="0.25">
      <c r="A31" s="37"/>
      <c r="B31" s="35"/>
      <c r="C31" s="36"/>
      <c r="D31" s="15" t="s">
        <v>138</v>
      </c>
      <c r="E31" s="28">
        <v>6486187.7999999998</v>
      </c>
      <c r="F31" s="29">
        <v>6486187.7999999998</v>
      </c>
    </row>
    <row r="32" spans="1:6" x14ac:dyDescent="0.25">
      <c r="A32" s="37"/>
      <c r="B32" s="35"/>
      <c r="C32" s="36"/>
      <c r="D32" s="15" t="s">
        <v>202</v>
      </c>
      <c r="E32" s="28">
        <v>0</v>
      </c>
      <c r="F32" s="29">
        <v>0</v>
      </c>
    </row>
    <row r="33" spans="1:6" x14ac:dyDescent="0.25">
      <c r="A33" s="37"/>
      <c r="B33" s="35"/>
      <c r="C33" s="36"/>
      <c r="D33" s="15" t="s">
        <v>203</v>
      </c>
      <c r="E33" s="28">
        <v>0</v>
      </c>
      <c r="F33" s="29">
        <v>0</v>
      </c>
    </row>
    <row r="34" spans="1:6" x14ac:dyDescent="0.25">
      <c r="A34" s="37"/>
      <c r="B34" s="35"/>
      <c r="C34" s="36"/>
      <c r="D34" s="18"/>
      <c r="E34" s="26"/>
      <c r="F34" s="32"/>
    </row>
    <row r="35" spans="1:6" x14ac:dyDescent="0.25">
      <c r="A35" s="37"/>
      <c r="B35" s="35"/>
      <c r="C35" s="36"/>
      <c r="D35" s="13" t="s">
        <v>204</v>
      </c>
      <c r="E35" s="30">
        <f>SUM(E36:E40)</f>
        <v>49274147.339999996</v>
      </c>
      <c r="F35" s="19">
        <f>SUM(F36:F40)</f>
        <v>45807815.030000001</v>
      </c>
    </row>
    <row r="36" spans="1:6" x14ac:dyDescent="0.25">
      <c r="A36" s="37"/>
      <c r="B36" s="35"/>
      <c r="C36" s="36"/>
      <c r="D36" s="15" t="s">
        <v>205</v>
      </c>
      <c r="E36" s="28">
        <v>3462965.83</v>
      </c>
      <c r="F36" s="29">
        <v>5217195.51</v>
      </c>
    </row>
    <row r="37" spans="1:6" x14ac:dyDescent="0.25">
      <c r="A37" s="37"/>
      <c r="B37" s="35"/>
      <c r="C37" s="36"/>
      <c r="D37" s="15" t="s">
        <v>206</v>
      </c>
      <c r="E37" s="28">
        <v>45811181.509999998</v>
      </c>
      <c r="F37" s="29">
        <v>40590619.520000003</v>
      </c>
    </row>
    <row r="38" spans="1:6" x14ac:dyDescent="0.25">
      <c r="A38" s="37"/>
      <c r="B38" s="35"/>
      <c r="C38" s="36"/>
      <c r="D38" s="15" t="s">
        <v>207</v>
      </c>
      <c r="E38" s="28">
        <v>0</v>
      </c>
      <c r="F38" s="29">
        <v>0</v>
      </c>
    </row>
    <row r="39" spans="1:6" x14ac:dyDescent="0.25">
      <c r="A39" s="37"/>
      <c r="B39" s="35"/>
      <c r="C39" s="36"/>
      <c r="D39" s="15" t="s">
        <v>208</v>
      </c>
      <c r="E39" s="28">
        <v>0</v>
      </c>
      <c r="F39" s="29">
        <v>0</v>
      </c>
    </row>
    <row r="40" spans="1:6" x14ac:dyDescent="0.25">
      <c r="A40" s="37"/>
      <c r="B40" s="35"/>
      <c r="C40" s="36"/>
      <c r="D40" s="15" t="s">
        <v>209</v>
      </c>
      <c r="E40" s="28">
        <v>0</v>
      </c>
      <c r="F40" s="29">
        <v>0</v>
      </c>
    </row>
    <row r="41" spans="1:6" x14ac:dyDescent="0.25">
      <c r="A41" s="37"/>
      <c r="B41" s="35"/>
      <c r="C41" s="36"/>
      <c r="D41" s="18"/>
      <c r="E41" s="26"/>
      <c r="F41" s="32"/>
    </row>
    <row r="42" spans="1:6" ht="22.5" x14ac:dyDescent="0.25">
      <c r="A42" s="37"/>
      <c r="B42" s="38"/>
      <c r="C42" s="36"/>
      <c r="D42" s="13" t="s">
        <v>210</v>
      </c>
      <c r="E42" s="30">
        <f>SUM(E43:E44)</f>
        <v>0</v>
      </c>
      <c r="F42" s="19">
        <f>SUM(F43:F44)</f>
        <v>0</v>
      </c>
    </row>
    <row r="43" spans="1:6" x14ac:dyDescent="0.25">
      <c r="A43" s="34"/>
      <c r="B43" s="35"/>
      <c r="C43" s="36"/>
      <c r="D43" s="15" t="s">
        <v>211</v>
      </c>
      <c r="E43" s="28">
        <v>0</v>
      </c>
      <c r="F43" s="29">
        <v>0</v>
      </c>
    </row>
    <row r="44" spans="1:6" x14ac:dyDescent="0.25">
      <c r="A44" s="34"/>
      <c r="B44" s="35"/>
      <c r="C44" s="36"/>
      <c r="D44" s="15" t="s">
        <v>212</v>
      </c>
      <c r="E44" s="28">
        <v>0</v>
      </c>
      <c r="F44" s="29">
        <v>0</v>
      </c>
    </row>
    <row r="45" spans="1:6" x14ac:dyDescent="0.25">
      <c r="A45" s="34"/>
      <c r="B45" s="35"/>
      <c r="C45" s="36"/>
      <c r="D45" s="18"/>
      <c r="E45" s="26"/>
      <c r="F45" s="32"/>
    </row>
    <row r="46" spans="1:6" x14ac:dyDescent="0.25">
      <c r="A46" s="34"/>
      <c r="B46" s="35"/>
      <c r="C46" s="36"/>
      <c r="D46" s="13" t="s">
        <v>213</v>
      </c>
      <c r="E46" s="30">
        <f>SUM(E42+E35+E30)</f>
        <v>55760335.139999993</v>
      </c>
      <c r="F46" s="19">
        <f>SUM(F42+F35+F30)</f>
        <v>52294002.829999998</v>
      </c>
    </row>
    <row r="47" spans="1:6" x14ac:dyDescent="0.25">
      <c r="A47" s="34"/>
      <c r="B47" s="35"/>
      <c r="C47" s="36"/>
      <c r="D47" s="20"/>
      <c r="E47" s="26"/>
      <c r="F47" s="32"/>
    </row>
    <row r="48" spans="1:6" x14ac:dyDescent="0.25">
      <c r="A48" s="34"/>
      <c r="B48" s="35"/>
      <c r="C48" s="36"/>
      <c r="D48" s="13" t="s">
        <v>214</v>
      </c>
      <c r="E48" s="30">
        <f>E46+E26</f>
        <v>59674176.979999989</v>
      </c>
      <c r="F48" s="30">
        <f>F46+F26</f>
        <v>55463733.189999998</v>
      </c>
    </row>
    <row r="49" spans="1:6" x14ac:dyDescent="0.25">
      <c r="A49" s="34"/>
      <c r="B49" s="35"/>
      <c r="C49" s="35"/>
      <c r="D49" s="39"/>
      <c r="E49" s="36"/>
      <c r="F49" s="36"/>
    </row>
    <row r="51" spans="1:6" ht="12.75" x14ac:dyDescent="0.25">
      <c r="A51" s="40" t="s">
        <v>157</v>
      </c>
    </row>
  </sheetData>
  <sheetProtection formatCells="0" formatColumns="0" formatRows="0" autoFilter="0"/>
  <mergeCells count="1">
    <mergeCell ref="A1:F1"/>
  </mergeCells>
  <printOptions horizontalCentered="1"/>
  <pageMargins left="0.59055118110236227" right="0.59055118110236227" top="0.78740157480314965" bottom="0.78740157480314965" header="0" footer="0"/>
  <pageSetup scale="72"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0"/>
  <sheetViews>
    <sheetView zoomScaleNormal="100" workbookViewId="0">
      <selection sqref="A1:F1"/>
    </sheetView>
  </sheetViews>
  <sheetFormatPr baseColWidth="10" defaultColWidth="9.28515625" defaultRowHeight="11.25" x14ac:dyDescent="0.25"/>
  <cols>
    <col min="1" max="1" width="45" style="41" customWidth="1"/>
    <col min="2" max="5" width="16.28515625" style="42" customWidth="1"/>
    <col min="6" max="6" width="14.28515625" style="42" customWidth="1"/>
    <col min="7" max="16384" width="9.28515625" style="24"/>
  </cols>
  <sheetData>
    <row r="1" spans="1:6" ht="45" customHeight="1" x14ac:dyDescent="0.25">
      <c r="A1" s="282" t="s">
        <v>298</v>
      </c>
      <c r="B1" s="283"/>
      <c r="C1" s="283"/>
      <c r="D1" s="283"/>
      <c r="E1" s="283"/>
      <c r="F1" s="284"/>
    </row>
    <row r="2" spans="1:6" s="41" customFormat="1" ht="60.75" customHeight="1" x14ac:dyDescent="0.25">
      <c r="A2" s="43" t="s">
        <v>100</v>
      </c>
      <c r="B2" s="44" t="s">
        <v>215</v>
      </c>
      <c r="C2" s="44" t="s">
        <v>216</v>
      </c>
      <c r="D2" s="44" t="s">
        <v>217</v>
      </c>
      <c r="E2" s="44" t="s">
        <v>218</v>
      </c>
      <c r="F2" s="44" t="s">
        <v>219</v>
      </c>
    </row>
    <row r="3" spans="1:6" s="41" customFormat="1" ht="11.25" customHeight="1" x14ac:dyDescent="0.25">
      <c r="A3" s="45"/>
      <c r="B3" s="46"/>
      <c r="C3" s="46"/>
      <c r="D3" s="46"/>
      <c r="E3" s="46"/>
      <c r="F3" s="46"/>
    </row>
    <row r="4" spans="1:6" ht="11.25" customHeight="1" x14ac:dyDescent="0.2">
      <c r="A4" s="47" t="s">
        <v>290</v>
      </c>
      <c r="B4" s="48">
        <f>SUM(B5:B7)</f>
        <v>6486187.7999999998</v>
      </c>
      <c r="C4" s="46"/>
      <c r="D4" s="46"/>
      <c r="E4" s="46"/>
      <c r="F4" s="48">
        <f>SUM(B4:E4)</f>
        <v>6486187.7999999998</v>
      </c>
    </row>
    <row r="5" spans="1:6" ht="11.25" customHeight="1" x14ac:dyDescent="0.2">
      <c r="A5" s="49" t="s">
        <v>138</v>
      </c>
      <c r="B5" s="50">
        <v>6486187.7999999998</v>
      </c>
      <c r="C5" s="46"/>
      <c r="D5" s="46"/>
      <c r="E5" s="46"/>
      <c r="F5" s="48">
        <f>SUM(B5:E5)</f>
        <v>6486187.7999999998</v>
      </c>
    </row>
    <row r="6" spans="1:6" ht="11.25" customHeight="1" x14ac:dyDescent="0.2">
      <c r="A6" s="49" t="s">
        <v>202</v>
      </c>
      <c r="B6" s="50">
        <v>0</v>
      </c>
      <c r="C6" s="46"/>
      <c r="D6" s="46"/>
      <c r="E6" s="46"/>
      <c r="F6" s="48">
        <f>SUM(B6:E6)</f>
        <v>0</v>
      </c>
    </row>
    <row r="7" spans="1:6" ht="11.25" customHeight="1" x14ac:dyDescent="0.2">
      <c r="A7" s="49" t="s">
        <v>203</v>
      </c>
      <c r="B7" s="50">
        <v>0</v>
      </c>
      <c r="C7" s="46"/>
      <c r="D7" s="46"/>
      <c r="E7" s="46"/>
      <c r="F7" s="48">
        <f>SUM(B7:E7)</f>
        <v>0</v>
      </c>
    </row>
    <row r="8" spans="1:6" ht="11.25" customHeight="1" x14ac:dyDescent="0.25">
      <c r="A8" s="51"/>
      <c r="B8" s="46"/>
      <c r="C8" s="46"/>
      <c r="D8" s="46"/>
      <c r="E8" s="46"/>
      <c r="F8" s="46"/>
    </row>
    <row r="9" spans="1:6" ht="11.25" customHeight="1" x14ac:dyDescent="0.2">
      <c r="A9" s="47" t="s">
        <v>291</v>
      </c>
      <c r="B9" s="46"/>
      <c r="C9" s="48">
        <f>SUM(C10:C14)</f>
        <v>40590619.520000003</v>
      </c>
      <c r="D9" s="48">
        <f>D10</f>
        <v>5217195.51</v>
      </c>
      <c r="E9" s="46"/>
      <c r="F9" s="48">
        <f t="shared" ref="F9:F14" si="0">SUM(B9:E9)</f>
        <v>45807815.030000001</v>
      </c>
    </row>
    <row r="10" spans="1:6" ht="11.25" customHeight="1" x14ac:dyDescent="0.2">
      <c r="A10" s="49" t="s">
        <v>156</v>
      </c>
      <c r="B10" s="46"/>
      <c r="C10" s="46"/>
      <c r="D10" s="50">
        <v>5217195.51</v>
      </c>
      <c r="E10" s="46"/>
      <c r="F10" s="48">
        <f t="shared" si="0"/>
        <v>5217195.51</v>
      </c>
    </row>
    <row r="11" spans="1:6" ht="11.25" customHeight="1" x14ac:dyDescent="0.2">
      <c r="A11" s="49" t="s">
        <v>206</v>
      </c>
      <c r="B11" s="46"/>
      <c r="C11" s="50">
        <v>40590619.520000003</v>
      </c>
      <c r="D11" s="46"/>
      <c r="E11" s="46"/>
      <c r="F11" s="48">
        <f t="shared" si="0"/>
        <v>40590619.520000003</v>
      </c>
    </row>
    <row r="12" spans="1:6" ht="11.25" customHeight="1" x14ac:dyDescent="0.2">
      <c r="A12" s="49" t="s">
        <v>207</v>
      </c>
      <c r="B12" s="46"/>
      <c r="C12" s="50">
        <v>0</v>
      </c>
      <c r="D12" s="46"/>
      <c r="E12" s="46"/>
      <c r="F12" s="48">
        <f t="shared" si="0"/>
        <v>0</v>
      </c>
    </row>
    <row r="13" spans="1:6" ht="11.25" customHeight="1" x14ac:dyDescent="0.2">
      <c r="A13" s="49" t="s">
        <v>208</v>
      </c>
      <c r="B13" s="46"/>
      <c r="C13" s="50">
        <v>0</v>
      </c>
      <c r="D13" s="46"/>
      <c r="E13" s="46"/>
      <c r="F13" s="48">
        <f t="shared" si="0"/>
        <v>0</v>
      </c>
    </row>
    <row r="14" spans="1:6" ht="11.25" customHeight="1" x14ac:dyDescent="0.2">
      <c r="A14" s="49" t="s">
        <v>209</v>
      </c>
      <c r="B14" s="46"/>
      <c r="C14" s="50">
        <v>0</v>
      </c>
      <c r="D14" s="46"/>
      <c r="E14" s="46"/>
      <c r="F14" s="48">
        <f t="shared" si="0"/>
        <v>0</v>
      </c>
    </row>
    <row r="15" spans="1:6" ht="11.25" customHeight="1" x14ac:dyDescent="0.25">
      <c r="A15" s="51"/>
      <c r="B15" s="46"/>
      <c r="C15" s="46"/>
      <c r="D15" s="46"/>
      <c r="E15" s="46"/>
      <c r="F15" s="46"/>
    </row>
    <row r="16" spans="1:6" ht="22.5" x14ac:dyDescent="0.2">
      <c r="A16" s="47" t="s">
        <v>292</v>
      </c>
      <c r="B16" s="46"/>
      <c r="C16" s="46"/>
      <c r="D16" s="46"/>
      <c r="E16" s="48">
        <f>SUM(E17:E18)</f>
        <v>0</v>
      </c>
      <c r="F16" s="48">
        <f>SUM(B16:E16)</f>
        <v>0</v>
      </c>
    </row>
    <row r="17" spans="1:6" ht="11.25" customHeight="1" x14ac:dyDescent="0.2">
      <c r="A17" s="49" t="s">
        <v>211</v>
      </c>
      <c r="B17" s="46"/>
      <c r="C17" s="46"/>
      <c r="D17" s="46"/>
      <c r="E17" s="50">
        <v>0</v>
      </c>
      <c r="F17" s="48">
        <f>SUM(B17:E17)</f>
        <v>0</v>
      </c>
    </row>
    <row r="18" spans="1:6" ht="11.25" customHeight="1" x14ac:dyDescent="0.2">
      <c r="A18" s="49" t="s">
        <v>212</v>
      </c>
      <c r="B18" s="46"/>
      <c r="C18" s="46"/>
      <c r="D18" s="46"/>
      <c r="E18" s="50">
        <v>0</v>
      </c>
      <c r="F18" s="48">
        <f>SUM(B18:E18)</f>
        <v>0</v>
      </c>
    </row>
    <row r="19" spans="1:6" ht="11.25" customHeight="1" x14ac:dyDescent="0.25">
      <c r="A19" s="51"/>
      <c r="B19" s="46"/>
      <c r="C19" s="46"/>
      <c r="D19" s="46"/>
      <c r="E19" s="46"/>
      <c r="F19" s="46"/>
    </row>
    <row r="20" spans="1:6" ht="11.25" customHeight="1" x14ac:dyDescent="0.2">
      <c r="A20" s="47" t="s">
        <v>293</v>
      </c>
      <c r="B20" s="48">
        <f>B4</f>
        <v>6486187.7999999998</v>
      </c>
      <c r="C20" s="48">
        <f>C9</f>
        <v>40590619.520000003</v>
      </c>
      <c r="D20" s="48">
        <f>D9</f>
        <v>5217195.51</v>
      </c>
      <c r="E20" s="48">
        <f>E16</f>
        <v>0</v>
      </c>
      <c r="F20" s="48">
        <f>SUM(B20:E20)</f>
        <v>52294002.829999998</v>
      </c>
    </row>
    <row r="21" spans="1:6" ht="11.25" customHeight="1" x14ac:dyDescent="0.25">
      <c r="A21" s="52"/>
      <c r="B21" s="46"/>
      <c r="C21" s="46"/>
      <c r="D21" s="46"/>
      <c r="E21" s="46"/>
      <c r="F21" s="46"/>
    </row>
    <row r="22" spans="1:6" ht="11.25" customHeight="1" x14ac:dyDescent="0.2">
      <c r="A22" s="47" t="s">
        <v>294</v>
      </c>
      <c r="B22" s="48">
        <f>SUM(B23:B25)</f>
        <v>0</v>
      </c>
      <c r="C22" s="46"/>
      <c r="D22" s="46"/>
      <c r="E22" s="46"/>
      <c r="F22" s="48">
        <f>SUM(B22:E22)</f>
        <v>0</v>
      </c>
    </row>
    <row r="23" spans="1:6" ht="11.25" customHeight="1" x14ac:dyDescent="0.2">
      <c r="A23" s="49" t="s">
        <v>138</v>
      </c>
      <c r="B23" s="50">
        <v>0</v>
      </c>
      <c r="C23" s="46"/>
      <c r="D23" s="46"/>
      <c r="E23" s="46"/>
      <c r="F23" s="48">
        <f>SUM(B23:E23)</f>
        <v>0</v>
      </c>
    </row>
    <row r="24" spans="1:6" ht="11.25" customHeight="1" x14ac:dyDescent="0.2">
      <c r="A24" s="49" t="s">
        <v>202</v>
      </c>
      <c r="B24" s="50">
        <v>0</v>
      </c>
      <c r="C24" s="46"/>
      <c r="D24" s="46"/>
      <c r="E24" s="46"/>
      <c r="F24" s="48">
        <f>SUM(B24:E24)</f>
        <v>0</v>
      </c>
    </row>
    <row r="25" spans="1:6" ht="11.25" customHeight="1" x14ac:dyDescent="0.2">
      <c r="A25" s="49" t="s">
        <v>203</v>
      </c>
      <c r="B25" s="50">
        <v>0</v>
      </c>
      <c r="C25" s="46"/>
      <c r="D25" s="46"/>
      <c r="E25" s="46"/>
      <c r="F25" s="48">
        <f>SUM(B25:E25)</f>
        <v>0</v>
      </c>
    </row>
    <row r="26" spans="1:6" ht="11.25" customHeight="1" x14ac:dyDescent="0.25">
      <c r="A26" s="51"/>
      <c r="B26" s="46"/>
      <c r="C26" s="46"/>
      <c r="D26" s="46"/>
      <c r="E26" s="46"/>
      <c r="F26" s="46"/>
    </row>
    <row r="27" spans="1:6" ht="22.5" x14ac:dyDescent="0.2">
      <c r="A27" s="47" t="s">
        <v>295</v>
      </c>
      <c r="B27" s="46"/>
      <c r="C27" s="48">
        <f>C29</f>
        <v>5220561.99</v>
      </c>
      <c r="D27" s="48">
        <f>SUM(D28:D32)</f>
        <v>-1754229.6799999997</v>
      </c>
      <c r="E27" s="46"/>
      <c r="F27" s="48">
        <f t="shared" ref="F27:F32" si="1">SUM(B27:E27)</f>
        <v>3466332.3100000005</v>
      </c>
    </row>
    <row r="28" spans="1:6" ht="11.25" customHeight="1" x14ac:dyDescent="0.2">
      <c r="A28" s="49" t="s">
        <v>156</v>
      </c>
      <c r="B28" s="46"/>
      <c r="C28" s="46"/>
      <c r="D28" s="50">
        <v>3462965.83</v>
      </c>
      <c r="E28" s="46"/>
      <c r="F28" s="48">
        <f t="shared" si="1"/>
        <v>3462965.83</v>
      </c>
    </row>
    <row r="29" spans="1:6" ht="11.25" customHeight="1" x14ac:dyDescent="0.2">
      <c r="A29" s="49" t="s">
        <v>206</v>
      </c>
      <c r="B29" s="46"/>
      <c r="C29" s="50">
        <v>5220561.99</v>
      </c>
      <c r="D29" s="50">
        <v>-5217195.51</v>
      </c>
      <c r="E29" s="46"/>
      <c r="F29" s="48">
        <f t="shared" si="1"/>
        <v>3366.480000000447</v>
      </c>
    </row>
    <row r="30" spans="1:6" ht="11.25" customHeight="1" x14ac:dyDescent="0.2">
      <c r="A30" s="49" t="s">
        <v>207</v>
      </c>
      <c r="B30" s="46"/>
      <c r="C30" s="46"/>
      <c r="D30" s="53">
        <v>0</v>
      </c>
      <c r="E30" s="46"/>
      <c r="F30" s="48">
        <f t="shared" si="1"/>
        <v>0</v>
      </c>
    </row>
    <row r="31" spans="1:6" ht="11.25" customHeight="1" x14ac:dyDescent="0.2">
      <c r="A31" s="49" t="s">
        <v>208</v>
      </c>
      <c r="B31" s="46"/>
      <c r="C31" s="46"/>
      <c r="D31" s="53">
        <v>0</v>
      </c>
      <c r="E31" s="46"/>
      <c r="F31" s="48">
        <f t="shared" si="1"/>
        <v>0</v>
      </c>
    </row>
    <row r="32" spans="1:6" ht="11.25" customHeight="1" x14ac:dyDescent="0.2">
      <c r="A32" s="49" t="s">
        <v>209</v>
      </c>
      <c r="B32" s="46"/>
      <c r="C32" s="46"/>
      <c r="D32" s="53">
        <v>0</v>
      </c>
      <c r="E32" s="46"/>
      <c r="F32" s="48">
        <f t="shared" si="1"/>
        <v>0</v>
      </c>
    </row>
    <row r="33" spans="1:6" ht="11.25" customHeight="1" x14ac:dyDescent="0.25">
      <c r="A33" s="51"/>
      <c r="B33" s="46"/>
      <c r="C33" s="46"/>
      <c r="D33" s="46"/>
      <c r="E33" s="46"/>
      <c r="F33" s="46"/>
    </row>
    <row r="34" spans="1:6" ht="33.75" x14ac:dyDescent="0.2">
      <c r="A34" s="47" t="s">
        <v>296</v>
      </c>
      <c r="B34" s="46"/>
      <c r="C34" s="46"/>
      <c r="D34" s="46"/>
      <c r="E34" s="48">
        <f>SUM(E35:E36)</f>
        <v>0</v>
      </c>
      <c r="F34" s="48">
        <f>SUM(B34:E34)</f>
        <v>0</v>
      </c>
    </row>
    <row r="35" spans="1:6" ht="11.25" customHeight="1" x14ac:dyDescent="0.2">
      <c r="A35" s="49" t="s">
        <v>211</v>
      </c>
      <c r="B35" s="46"/>
      <c r="C35" s="46"/>
      <c r="D35" s="46"/>
      <c r="E35" s="50">
        <v>0</v>
      </c>
      <c r="F35" s="48">
        <f>SUM(B35:E35)</f>
        <v>0</v>
      </c>
    </row>
    <row r="36" spans="1:6" ht="11.25" customHeight="1" x14ac:dyDescent="0.2">
      <c r="A36" s="49" t="s">
        <v>212</v>
      </c>
      <c r="B36" s="46"/>
      <c r="C36" s="46"/>
      <c r="D36" s="46"/>
      <c r="E36" s="50">
        <v>0</v>
      </c>
      <c r="F36" s="48">
        <f>SUM(B36:E36)</f>
        <v>0</v>
      </c>
    </row>
    <row r="37" spans="1:6" ht="11.25" customHeight="1" x14ac:dyDescent="0.25">
      <c r="A37" s="51"/>
      <c r="B37" s="46"/>
      <c r="C37" s="46"/>
      <c r="D37" s="46"/>
      <c r="E37" s="46"/>
      <c r="F37" s="46"/>
    </row>
    <row r="38" spans="1:6" ht="11.25" customHeight="1" x14ac:dyDescent="0.25">
      <c r="A38" s="47" t="s">
        <v>297</v>
      </c>
      <c r="B38" s="54">
        <f>B20+B22</f>
        <v>6486187.7999999998</v>
      </c>
      <c r="C38" s="54">
        <f>+C20+C27</f>
        <v>45811181.510000005</v>
      </c>
      <c r="D38" s="54">
        <f>D20+D27</f>
        <v>3462965.83</v>
      </c>
      <c r="E38" s="54">
        <f>+E20+E34</f>
        <v>0</v>
      </c>
      <c r="F38" s="54">
        <f>SUM(B38:E38)</f>
        <v>55760335.140000001</v>
      </c>
    </row>
    <row r="39" spans="1:6" x14ac:dyDescent="0.25">
      <c r="A39" s="55"/>
      <c r="B39" s="56"/>
      <c r="C39" s="56"/>
      <c r="D39" s="56"/>
      <c r="E39" s="56"/>
      <c r="F39" s="56"/>
    </row>
    <row r="40" spans="1:6" ht="12.75" x14ac:dyDescent="0.25">
      <c r="A40" s="23" t="s">
        <v>157</v>
      </c>
    </row>
  </sheetData>
  <sheetProtection formatCells="0" formatColumns="0" formatRows="0" autoFilter="0"/>
  <mergeCells count="1">
    <mergeCell ref="A1:F1"/>
  </mergeCells>
  <pageMargins left="0.7" right="0.7" top="0.75" bottom="0.75" header="0.3" footer="0.3"/>
  <pageSetup scale="7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2"/>
  <sheetViews>
    <sheetView zoomScaleNormal="100" zoomScaleSheetLayoutView="80" workbookViewId="0">
      <selection activeCell="B38" sqref="B38"/>
    </sheetView>
  </sheetViews>
  <sheetFormatPr baseColWidth="10" defaultColWidth="9.28515625" defaultRowHeight="11.25" x14ac:dyDescent="0.25"/>
  <cols>
    <col min="1" max="1" width="66.7109375" style="41" customWidth="1"/>
    <col min="2" max="2" width="24" style="41" customWidth="1"/>
    <col min="3" max="3" width="20.140625" style="42" customWidth="1"/>
    <col min="4" max="4" width="7.140625" style="24" customWidth="1"/>
    <col min="5" max="16384" width="9.28515625" style="24"/>
  </cols>
  <sheetData>
    <row r="1" spans="1:3" ht="45" customHeight="1" x14ac:dyDescent="0.25">
      <c r="A1" s="282" t="s">
        <v>299</v>
      </c>
      <c r="B1" s="283"/>
      <c r="C1" s="284"/>
    </row>
    <row r="2" spans="1:3" s="59" customFormat="1" ht="15" customHeight="1" x14ac:dyDescent="0.25">
      <c r="A2" s="57" t="s">
        <v>100</v>
      </c>
      <c r="B2" s="58" t="s">
        <v>220</v>
      </c>
      <c r="C2" s="58" t="s">
        <v>221</v>
      </c>
    </row>
    <row r="3" spans="1:3" s="27" customFormat="1" ht="11.25" customHeight="1" x14ac:dyDescent="0.25">
      <c r="A3" s="60" t="s">
        <v>158</v>
      </c>
      <c r="B3" s="61">
        <f>B4+B13</f>
        <v>0</v>
      </c>
      <c r="C3" s="61">
        <f>C4+C13</f>
        <v>4210443.79</v>
      </c>
    </row>
    <row r="4" spans="1:3" ht="11.25" customHeight="1" x14ac:dyDescent="0.25">
      <c r="A4" s="62" t="s">
        <v>160</v>
      </c>
      <c r="B4" s="61">
        <f>SUM(B5:B11)</f>
        <v>0</v>
      </c>
      <c r="C4" s="61">
        <f>SUM(C5:C11)</f>
        <v>3745834.68</v>
      </c>
    </row>
    <row r="5" spans="1:3" ht="11.25" customHeight="1" x14ac:dyDescent="0.25">
      <c r="A5" s="63" t="s">
        <v>162</v>
      </c>
      <c r="B5" s="64">
        <v>0</v>
      </c>
      <c r="C5" s="64">
        <v>2101240.29</v>
      </c>
    </row>
    <row r="6" spans="1:3" ht="11.25" customHeight="1" x14ac:dyDescent="0.25">
      <c r="A6" s="63" t="s">
        <v>164</v>
      </c>
      <c r="B6" s="64">
        <v>0</v>
      </c>
      <c r="C6" s="64">
        <v>1226927.94</v>
      </c>
    </row>
    <row r="7" spans="1:3" ht="11.25" customHeight="1" x14ac:dyDescent="0.25">
      <c r="A7" s="63" t="s">
        <v>166</v>
      </c>
      <c r="B7" s="64">
        <v>0</v>
      </c>
      <c r="C7" s="64">
        <v>0</v>
      </c>
    </row>
    <row r="8" spans="1:3" ht="11.25" customHeight="1" x14ac:dyDescent="0.25">
      <c r="A8" s="63" t="s">
        <v>168</v>
      </c>
      <c r="B8" s="64">
        <v>0</v>
      </c>
      <c r="C8" s="64">
        <v>0</v>
      </c>
    </row>
    <row r="9" spans="1:3" ht="11.25" customHeight="1" x14ac:dyDescent="0.25">
      <c r="A9" s="63" t="s">
        <v>170</v>
      </c>
      <c r="B9" s="64">
        <v>0</v>
      </c>
      <c r="C9" s="64">
        <v>417666.45</v>
      </c>
    </row>
    <row r="10" spans="1:3" ht="11.25" customHeight="1" x14ac:dyDescent="0.25">
      <c r="A10" s="63" t="s">
        <v>172</v>
      </c>
      <c r="B10" s="64">
        <v>0</v>
      </c>
      <c r="C10" s="64">
        <v>0</v>
      </c>
    </row>
    <row r="11" spans="1:3" ht="11.25" customHeight="1" x14ac:dyDescent="0.25">
      <c r="A11" s="63" t="s">
        <v>174</v>
      </c>
      <c r="B11" s="64">
        <v>0</v>
      </c>
      <c r="C11" s="64">
        <v>0</v>
      </c>
    </row>
    <row r="12" spans="1:3" ht="11.25" customHeight="1" x14ac:dyDescent="0.25">
      <c r="A12" s="65"/>
      <c r="B12" s="64"/>
      <c r="C12" s="64"/>
    </row>
    <row r="13" spans="1:3" ht="11.25" customHeight="1" x14ac:dyDescent="0.25">
      <c r="A13" s="62" t="s">
        <v>179</v>
      </c>
      <c r="B13" s="61">
        <f>SUM(B14:B22)</f>
        <v>0</v>
      </c>
      <c r="C13" s="61">
        <f>SUM(C14:C22)</f>
        <v>464609.11</v>
      </c>
    </row>
    <row r="14" spans="1:3" ht="11.25" customHeight="1" x14ac:dyDescent="0.25">
      <c r="A14" s="63" t="s">
        <v>180</v>
      </c>
      <c r="B14" s="64">
        <v>0</v>
      </c>
      <c r="C14" s="64">
        <v>0</v>
      </c>
    </row>
    <row r="15" spans="1:3" ht="11.25" customHeight="1" x14ac:dyDescent="0.25">
      <c r="A15" s="63" t="s">
        <v>182</v>
      </c>
      <c r="B15" s="64">
        <v>0</v>
      </c>
      <c r="C15" s="64">
        <v>0</v>
      </c>
    </row>
    <row r="16" spans="1:3" ht="11.25" customHeight="1" x14ac:dyDescent="0.25">
      <c r="A16" s="63" t="s">
        <v>184</v>
      </c>
      <c r="B16" s="64">
        <v>0</v>
      </c>
      <c r="C16" s="64">
        <v>0</v>
      </c>
    </row>
    <row r="17" spans="1:3" ht="11.25" customHeight="1" x14ac:dyDescent="0.25">
      <c r="A17" s="63" t="s">
        <v>186</v>
      </c>
      <c r="B17" s="64">
        <v>0</v>
      </c>
      <c r="C17" s="64">
        <v>464609.11</v>
      </c>
    </row>
    <row r="18" spans="1:3" ht="11.25" customHeight="1" x14ac:dyDescent="0.25">
      <c r="A18" s="63" t="s">
        <v>188</v>
      </c>
      <c r="B18" s="64">
        <v>0</v>
      </c>
      <c r="C18" s="64">
        <v>0</v>
      </c>
    </row>
    <row r="19" spans="1:3" ht="11.25" customHeight="1" x14ac:dyDescent="0.25">
      <c r="A19" s="63" t="s">
        <v>190</v>
      </c>
      <c r="B19" s="64">
        <v>0</v>
      </c>
      <c r="C19" s="64">
        <v>0</v>
      </c>
    </row>
    <row r="20" spans="1:3" ht="11.25" customHeight="1" x14ac:dyDescent="0.25">
      <c r="A20" s="63" t="s">
        <v>192</v>
      </c>
      <c r="B20" s="64">
        <v>0</v>
      </c>
      <c r="C20" s="64">
        <v>0</v>
      </c>
    </row>
    <row r="21" spans="1:3" ht="11.25" customHeight="1" x14ac:dyDescent="0.25">
      <c r="A21" s="63" t="s">
        <v>194</v>
      </c>
      <c r="B21" s="64">
        <v>0</v>
      </c>
      <c r="C21" s="64">
        <v>0</v>
      </c>
    </row>
    <row r="22" spans="1:3" ht="11.25" customHeight="1" x14ac:dyDescent="0.25">
      <c r="A22" s="63" t="s">
        <v>195</v>
      </c>
      <c r="B22" s="64">
        <v>0</v>
      </c>
      <c r="C22" s="64">
        <v>0</v>
      </c>
    </row>
    <row r="23" spans="1:3" s="27" customFormat="1" ht="11.25" customHeight="1" x14ac:dyDescent="0.25">
      <c r="A23" s="66"/>
      <c r="B23" s="64"/>
      <c r="C23" s="64"/>
    </row>
    <row r="24" spans="1:3" s="27" customFormat="1" ht="11.25" customHeight="1" x14ac:dyDescent="0.25">
      <c r="A24" s="60" t="s">
        <v>159</v>
      </c>
      <c r="B24" s="61">
        <f>B25+B35</f>
        <v>744111.48</v>
      </c>
      <c r="C24" s="61">
        <f>C25+C35</f>
        <v>0</v>
      </c>
    </row>
    <row r="25" spans="1:3" ht="11.25" customHeight="1" x14ac:dyDescent="0.25">
      <c r="A25" s="62" t="s">
        <v>161</v>
      </c>
      <c r="B25" s="61">
        <f>SUM(B26:B33)</f>
        <v>744111.48</v>
      </c>
      <c r="C25" s="61">
        <f>SUM(C26:C33)</f>
        <v>0</v>
      </c>
    </row>
    <row r="26" spans="1:3" ht="11.25" customHeight="1" x14ac:dyDescent="0.25">
      <c r="A26" s="63" t="s">
        <v>163</v>
      </c>
      <c r="B26" s="64">
        <v>744111.48</v>
      </c>
      <c r="C26" s="64">
        <v>0</v>
      </c>
    </row>
    <row r="27" spans="1:3" ht="11.25" customHeight="1" x14ac:dyDescent="0.25">
      <c r="A27" s="63" t="s">
        <v>165</v>
      </c>
      <c r="B27" s="64">
        <v>0</v>
      </c>
      <c r="C27" s="64">
        <v>0</v>
      </c>
    </row>
    <row r="28" spans="1:3" ht="11.25" customHeight="1" x14ac:dyDescent="0.25">
      <c r="A28" s="63" t="s">
        <v>167</v>
      </c>
      <c r="B28" s="64">
        <v>0</v>
      </c>
      <c r="C28" s="64">
        <v>0</v>
      </c>
    </row>
    <row r="29" spans="1:3" ht="11.25" customHeight="1" x14ac:dyDescent="0.25">
      <c r="A29" s="63" t="s">
        <v>169</v>
      </c>
      <c r="B29" s="64">
        <v>0</v>
      </c>
      <c r="C29" s="64">
        <v>0</v>
      </c>
    </row>
    <row r="30" spans="1:3" ht="11.25" customHeight="1" x14ac:dyDescent="0.25">
      <c r="A30" s="63" t="s">
        <v>171</v>
      </c>
      <c r="B30" s="64">
        <v>0</v>
      </c>
      <c r="C30" s="64">
        <v>0</v>
      </c>
    </row>
    <row r="31" spans="1:3" ht="11.25" customHeight="1" x14ac:dyDescent="0.25">
      <c r="A31" s="63" t="s">
        <v>173</v>
      </c>
      <c r="B31" s="64">
        <v>0</v>
      </c>
      <c r="C31" s="64">
        <v>0</v>
      </c>
    </row>
    <row r="32" spans="1:3" ht="11.25" customHeight="1" x14ac:dyDescent="0.25">
      <c r="A32" s="63" t="s">
        <v>175</v>
      </c>
      <c r="B32" s="64">
        <v>0</v>
      </c>
      <c r="C32" s="64">
        <v>0</v>
      </c>
    </row>
    <row r="33" spans="1:3" ht="11.25" customHeight="1" x14ac:dyDescent="0.25">
      <c r="A33" s="63" t="s">
        <v>176</v>
      </c>
      <c r="B33" s="64">
        <v>0</v>
      </c>
      <c r="C33" s="64">
        <v>0</v>
      </c>
    </row>
    <row r="34" spans="1:3" ht="11.25" customHeight="1" x14ac:dyDescent="0.25">
      <c r="A34" s="65"/>
      <c r="B34" s="64"/>
      <c r="C34" s="64"/>
    </row>
    <row r="35" spans="1:3" ht="11.25" customHeight="1" x14ac:dyDescent="0.25">
      <c r="A35" s="62" t="s">
        <v>181</v>
      </c>
      <c r="B35" s="61">
        <f>SUM(B36:B41)</f>
        <v>0</v>
      </c>
      <c r="C35" s="61">
        <f>SUM(C36:C41)</f>
        <v>0</v>
      </c>
    </row>
    <row r="36" spans="1:3" ht="11.25" customHeight="1" x14ac:dyDescent="0.25">
      <c r="A36" s="63" t="s">
        <v>183</v>
      </c>
      <c r="B36" s="64">
        <v>0</v>
      </c>
      <c r="C36" s="64">
        <v>0</v>
      </c>
    </row>
    <row r="37" spans="1:3" ht="11.25" customHeight="1" x14ac:dyDescent="0.25">
      <c r="A37" s="63" t="s">
        <v>185</v>
      </c>
      <c r="B37" s="64">
        <v>0</v>
      </c>
      <c r="C37" s="64">
        <v>0</v>
      </c>
    </row>
    <row r="38" spans="1:3" ht="11.25" customHeight="1" x14ac:dyDescent="0.25">
      <c r="A38" s="63" t="s">
        <v>187</v>
      </c>
      <c r="B38" s="64">
        <v>0</v>
      </c>
      <c r="C38" s="64">
        <v>0</v>
      </c>
    </row>
    <row r="39" spans="1:3" ht="11.25" customHeight="1" x14ac:dyDescent="0.25">
      <c r="A39" s="63" t="s">
        <v>189</v>
      </c>
      <c r="B39" s="64">
        <v>0</v>
      </c>
      <c r="C39" s="64">
        <v>0</v>
      </c>
    </row>
    <row r="40" spans="1:3" ht="11.25" customHeight="1" x14ac:dyDescent="0.25">
      <c r="A40" s="63" t="s">
        <v>191</v>
      </c>
      <c r="B40" s="64">
        <v>0</v>
      </c>
      <c r="C40" s="64">
        <v>0</v>
      </c>
    </row>
    <row r="41" spans="1:3" ht="11.25" customHeight="1" x14ac:dyDescent="0.25">
      <c r="A41" s="63" t="s">
        <v>193</v>
      </c>
      <c r="B41" s="64">
        <v>0</v>
      </c>
      <c r="C41" s="64">
        <v>0</v>
      </c>
    </row>
    <row r="42" spans="1:3" ht="11.25" customHeight="1" x14ac:dyDescent="0.25">
      <c r="A42" s="65"/>
      <c r="B42" s="64"/>
      <c r="C42" s="64"/>
    </row>
    <row r="43" spans="1:3" s="27" customFormat="1" ht="11.25" customHeight="1" x14ac:dyDescent="0.25">
      <c r="A43" s="60" t="s">
        <v>200</v>
      </c>
      <c r="B43" s="61">
        <f>B45+B50+B57</f>
        <v>5220561.99</v>
      </c>
      <c r="C43" s="61">
        <f>C45+C50+C57</f>
        <v>1754229.68</v>
      </c>
    </row>
    <row r="44" spans="1:3" s="27" customFormat="1" ht="11.25" customHeight="1" x14ac:dyDescent="0.25">
      <c r="A44" s="60"/>
      <c r="B44" s="64"/>
      <c r="C44" s="64"/>
    </row>
    <row r="45" spans="1:3" ht="11.25" customHeight="1" x14ac:dyDescent="0.25">
      <c r="A45" s="62" t="s">
        <v>201</v>
      </c>
      <c r="B45" s="61">
        <f>SUM(B46:B48)</f>
        <v>0</v>
      </c>
      <c r="C45" s="61">
        <f>SUM(C46:C48)</f>
        <v>0</v>
      </c>
    </row>
    <row r="46" spans="1:3" ht="11.25" customHeight="1" x14ac:dyDescent="0.25">
      <c r="A46" s="63" t="s">
        <v>138</v>
      </c>
      <c r="B46" s="64">
        <v>0</v>
      </c>
      <c r="C46" s="64">
        <v>0</v>
      </c>
    </row>
    <row r="47" spans="1:3" ht="11.25" customHeight="1" x14ac:dyDescent="0.25">
      <c r="A47" s="63" t="s">
        <v>202</v>
      </c>
      <c r="B47" s="64">
        <v>0</v>
      </c>
      <c r="C47" s="64">
        <v>0</v>
      </c>
    </row>
    <row r="48" spans="1:3" ht="11.25" customHeight="1" x14ac:dyDescent="0.25">
      <c r="A48" s="63" t="s">
        <v>203</v>
      </c>
      <c r="B48" s="64">
        <v>0</v>
      </c>
      <c r="C48" s="64">
        <v>0</v>
      </c>
    </row>
    <row r="49" spans="1:3" ht="11.25" customHeight="1" x14ac:dyDescent="0.25">
      <c r="A49" s="65"/>
      <c r="B49" s="64"/>
      <c r="C49" s="64"/>
    </row>
    <row r="50" spans="1:3" ht="11.25" customHeight="1" x14ac:dyDescent="0.25">
      <c r="A50" s="62" t="s">
        <v>204</v>
      </c>
      <c r="B50" s="61">
        <f>SUM(B51:B55)</f>
        <v>5220561.99</v>
      </c>
      <c r="C50" s="61">
        <f>SUM(C51:C55)</f>
        <v>1754229.68</v>
      </c>
    </row>
    <row r="51" spans="1:3" ht="11.25" customHeight="1" x14ac:dyDescent="0.25">
      <c r="A51" s="63" t="s">
        <v>205</v>
      </c>
      <c r="B51" s="64">
        <v>0</v>
      </c>
      <c r="C51" s="64">
        <v>1754229.68</v>
      </c>
    </row>
    <row r="52" spans="1:3" ht="11.25" customHeight="1" x14ac:dyDescent="0.25">
      <c r="A52" s="63" t="s">
        <v>206</v>
      </c>
      <c r="B52" s="64">
        <v>5220561.99</v>
      </c>
      <c r="C52" s="64">
        <v>0</v>
      </c>
    </row>
    <row r="53" spans="1:3" ht="11.25" customHeight="1" x14ac:dyDescent="0.25">
      <c r="A53" s="63" t="s">
        <v>207</v>
      </c>
      <c r="B53" s="64">
        <v>0</v>
      </c>
      <c r="C53" s="64">
        <v>0</v>
      </c>
    </row>
    <row r="54" spans="1:3" ht="11.25" customHeight="1" x14ac:dyDescent="0.25">
      <c r="A54" s="63" t="s">
        <v>208</v>
      </c>
      <c r="B54" s="64">
        <v>0</v>
      </c>
      <c r="C54" s="64">
        <v>0</v>
      </c>
    </row>
    <row r="55" spans="1:3" ht="11.25" customHeight="1" x14ac:dyDescent="0.25">
      <c r="A55" s="63" t="s">
        <v>209</v>
      </c>
      <c r="B55" s="64">
        <v>0</v>
      </c>
      <c r="C55" s="64">
        <v>0</v>
      </c>
    </row>
    <row r="56" spans="1:3" ht="11.25" customHeight="1" x14ac:dyDescent="0.25">
      <c r="A56" s="65"/>
      <c r="B56" s="64"/>
      <c r="C56" s="64"/>
    </row>
    <row r="57" spans="1:3" ht="11.25" customHeight="1" x14ac:dyDescent="0.25">
      <c r="A57" s="62" t="s">
        <v>210</v>
      </c>
      <c r="B57" s="61">
        <f>SUM(B58:B59)</f>
        <v>0</v>
      </c>
      <c r="C57" s="61">
        <f>SUM(C58:C59)</f>
        <v>0</v>
      </c>
    </row>
    <row r="58" spans="1:3" ht="11.25" customHeight="1" x14ac:dyDescent="0.25">
      <c r="A58" s="63" t="s">
        <v>211</v>
      </c>
      <c r="B58" s="64">
        <v>0</v>
      </c>
      <c r="C58" s="64">
        <v>0</v>
      </c>
    </row>
    <row r="59" spans="1:3" ht="11.25" customHeight="1" x14ac:dyDescent="0.25">
      <c r="A59" s="63" t="s">
        <v>212</v>
      </c>
      <c r="B59" s="64">
        <v>0</v>
      </c>
      <c r="C59" s="64">
        <v>0</v>
      </c>
    </row>
    <row r="60" spans="1:3" ht="11.25" customHeight="1" x14ac:dyDescent="0.25">
      <c r="A60" s="67"/>
      <c r="B60" s="64"/>
      <c r="C60" s="64"/>
    </row>
    <row r="62" spans="1:3" ht="27" customHeight="1" x14ac:dyDescent="0.25">
      <c r="A62" s="288" t="s">
        <v>157</v>
      </c>
      <c r="B62" s="289"/>
      <c r="C62" s="289"/>
    </row>
  </sheetData>
  <sheetProtection formatRows="0" autoFilter="0"/>
  <mergeCells count="2">
    <mergeCell ref="A1:C1"/>
    <mergeCell ref="A62:C62"/>
  </mergeCells>
  <pageMargins left="0.74803149606299213" right="0.74803149606299213" top="0.98425196850393704" bottom="0.98425196850393704" header="0" footer="0"/>
  <pageSetup scale="79" fitToHeight="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8"/>
  <sheetViews>
    <sheetView zoomScaleNormal="100" workbookViewId="0">
      <selection activeCell="C69" sqref="C69"/>
    </sheetView>
  </sheetViews>
  <sheetFormatPr baseColWidth="10" defaultColWidth="9.28515625" defaultRowHeight="11.25" x14ac:dyDescent="0.2"/>
  <cols>
    <col min="1" max="1" width="70.7109375" style="68" customWidth="1"/>
    <col min="2" max="3" width="20.140625" style="68" customWidth="1"/>
    <col min="4" max="16384" width="9.28515625" style="68"/>
  </cols>
  <sheetData>
    <row r="1" spans="1:22" ht="45" customHeight="1" x14ac:dyDescent="0.2">
      <c r="A1" s="282" t="s">
        <v>300</v>
      </c>
      <c r="B1" s="283"/>
      <c r="C1" s="284"/>
      <c r="D1" s="291"/>
      <c r="E1" s="291"/>
      <c r="F1" s="291"/>
      <c r="G1" s="291"/>
      <c r="H1" s="291"/>
      <c r="I1" s="291"/>
      <c r="J1" s="291"/>
      <c r="K1" s="291"/>
      <c r="L1" s="291"/>
      <c r="M1" s="291"/>
      <c r="N1" s="291"/>
      <c r="O1" s="291"/>
      <c r="P1" s="291"/>
      <c r="Q1" s="291"/>
      <c r="R1" s="291"/>
      <c r="S1" s="291"/>
      <c r="T1" s="291"/>
      <c r="U1" s="291"/>
      <c r="V1" s="291"/>
    </row>
    <row r="2" spans="1:22" ht="15" customHeight="1" x14ac:dyDescent="0.2">
      <c r="A2" s="293" t="s">
        <v>100</v>
      </c>
      <c r="B2" s="294">
        <v>2024</v>
      </c>
      <c r="C2" s="294">
        <v>2023</v>
      </c>
      <c r="D2" s="291"/>
      <c r="E2" s="291"/>
      <c r="F2" s="291"/>
      <c r="G2" s="291"/>
      <c r="H2" s="291"/>
      <c r="I2" s="291"/>
      <c r="J2" s="291"/>
      <c r="K2" s="291"/>
      <c r="L2" s="291"/>
      <c r="M2" s="291"/>
      <c r="N2" s="291"/>
      <c r="O2" s="291"/>
      <c r="P2" s="291"/>
      <c r="Q2" s="291"/>
      <c r="R2" s="291"/>
      <c r="S2" s="291"/>
      <c r="T2" s="291"/>
      <c r="U2" s="291"/>
      <c r="V2" s="292" t="s">
        <v>101</v>
      </c>
    </row>
    <row r="3" spans="1:22" ht="11.25" customHeight="1" x14ac:dyDescent="0.2">
      <c r="A3" s="295" t="s">
        <v>222</v>
      </c>
      <c r="B3" s="296"/>
      <c r="C3" s="296"/>
      <c r="D3" s="291"/>
      <c r="E3" s="291"/>
      <c r="F3" s="291"/>
      <c r="G3" s="291"/>
      <c r="H3" s="291"/>
      <c r="I3" s="291"/>
      <c r="J3" s="291"/>
      <c r="K3" s="291"/>
      <c r="L3" s="291"/>
      <c r="M3" s="291"/>
      <c r="N3" s="291"/>
      <c r="O3" s="291"/>
      <c r="P3" s="291"/>
      <c r="Q3" s="291"/>
      <c r="R3" s="291"/>
      <c r="S3" s="291"/>
      <c r="T3" s="291"/>
      <c r="U3" s="291"/>
      <c r="V3" s="291"/>
    </row>
    <row r="4" spans="1:22" ht="11.25" customHeight="1" x14ac:dyDescent="0.2">
      <c r="A4" s="297" t="s">
        <v>220</v>
      </c>
      <c r="B4" s="307">
        <v>14290812.41</v>
      </c>
      <c r="C4" s="307">
        <v>57827549.460000001</v>
      </c>
      <c r="D4" s="304" t="s">
        <v>223</v>
      </c>
      <c r="E4" s="291"/>
      <c r="F4" s="291"/>
      <c r="G4" s="291"/>
      <c r="H4" s="291"/>
      <c r="I4" s="291"/>
      <c r="J4" s="291"/>
      <c r="K4" s="291"/>
      <c r="L4" s="291"/>
      <c r="M4" s="291"/>
      <c r="N4" s="291"/>
      <c r="O4" s="291"/>
      <c r="P4" s="291"/>
      <c r="Q4" s="291"/>
      <c r="R4" s="291"/>
      <c r="S4" s="291"/>
      <c r="T4" s="291"/>
      <c r="U4" s="291"/>
      <c r="V4" s="291"/>
    </row>
    <row r="5" spans="1:22" ht="11.25" customHeight="1" x14ac:dyDescent="0.2">
      <c r="A5" s="298" t="s">
        <v>104</v>
      </c>
      <c r="B5" s="308">
        <v>0</v>
      </c>
      <c r="C5" s="308">
        <v>0</v>
      </c>
      <c r="D5" s="305">
        <v>100000</v>
      </c>
      <c r="E5" s="291"/>
      <c r="F5" s="291"/>
      <c r="G5" s="291"/>
      <c r="H5" s="291"/>
      <c r="I5" s="291"/>
      <c r="J5" s="291"/>
      <c r="K5" s="291"/>
      <c r="L5" s="291"/>
      <c r="M5" s="291"/>
      <c r="N5" s="291"/>
      <c r="O5" s="291"/>
      <c r="P5" s="291"/>
      <c r="Q5" s="291"/>
      <c r="R5" s="291"/>
      <c r="S5" s="291"/>
      <c r="T5" s="291"/>
      <c r="U5" s="291"/>
      <c r="V5" s="291"/>
    </row>
    <row r="6" spans="1:22" ht="11.25" customHeight="1" x14ac:dyDescent="0.2">
      <c r="A6" s="298" t="s">
        <v>105</v>
      </c>
      <c r="B6" s="308">
        <v>0</v>
      </c>
      <c r="C6" s="308">
        <v>0</v>
      </c>
      <c r="D6" s="305">
        <v>200000</v>
      </c>
      <c r="E6" s="291"/>
      <c r="F6" s="291"/>
      <c r="G6" s="291"/>
      <c r="H6" s="291"/>
      <c r="I6" s="291"/>
      <c r="J6" s="291"/>
      <c r="K6" s="291"/>
      <c r="L6" s="291"/>
      <c r="M6" s="291"/>
      <c r="N6" s="291"/>
      <c r="O6" s="291"/>
      <c r="P6" s="291"/>
      <c r="Q6" s="291"/>
      <c r="R6" s="291"/>
      <c r="S6" s="291"/>
      <c r="T6" s="291"/>
      <c r="U6" s="291"/>
      <c r="V6" s="291"/>
    </row>
    <row r="7" spans="1:22" ht="11.25" customHeight="1" x14ac:dyDescent="0.2">
      <c r="A7" s="298" t="s">
        <v>106</v>
      </c>
      <c r="B7" s="308">
        <v>0</v>
      </c>
      <c r="C7" s="308">
        <v>0</v>
      </c>
      <c r="D7" s="305">
        <v>300000</v>
      </c>
      <c r="E7" s="291"/>
      <c r="F7" s="291"/>
      <c r="G7" s="291"/>
      <c r="H7" s="291"/>
      <c r="I7" s="291"/>
      <c r="J7" s="291"/>
      <c r="K7" s="291"/>
      <c r="L7" s="291"/>
      <c r="M7" s="291"/>
      <c r="N7" s="291"/>
      <c r="O7" s="291"/>
      <c r="P7" s="291"/>
      <c r="Q7" s="291"/>
      <c r="R7" s="291"/>
      <c r="S7" s="291"/>
      <c r="T7" s="291"/>
      <c r="U7" s="291"/>
      <c r="V7" s="291"/>
    </row>
    <row r="8" spans="1:22" ht="11.25" customHeight="1" x14ac:dyDescent="0.2">
      <c r="A8" s="298" t="s">
        <v>107</v>
      </c>
      <c r="B8" s="308">
        <v>0</v>
      </c>
      <c r="C8" s="308">
        <v>0</v>
      </c>
      <c r="D8" s="305">
        <v>400000</v>
      </c>
      <c r="E8" s="291"/>
      <c r="F8" s="291"/>
      <c r="G8" s="291"/>
      <c r="H8" s="291"/>
      <c r="I8" s="291"/>
      <c r="J8" s="291"/>
      <c r="K8" s="291"/>
      <c r="L8" s="291"/>
      <c r="M8" s="291"/>
      <c r="N8" s="291"/>
      <c r="O8" s="291"/>
      <c r="P8" s="291"/>
      <c r="Q8" s="291"/>
      <c r="R8" s="291"/>
      <c r="S8" s="291"/>
      <c r="T8" s="291"/>
      <c r="U8" s="291"/>
      <c r="V8" s="291"/>
    </row>
    <row r="9" spans="1:22" ht="11.25" customHeight="1" x14ac:dyDescent="0.2">
      <c r="A9" s="298" t="s">
        <v>108</v>
      </c>
      <c r="B9" s="308">
        <v>156.47</v>
      </c>
      <c r="C9" s="308">
        <v>834.54</v>
      </c>
      <c r="D9" s="305">
        <v>500000</v>
      </c>
      <c r="E9" s="291"/>
      <c r="F9" s="291"/>
      <c r="G9" s="291"/>
      <c r="H9" s="291"/>
      <c r="I9" s="291"/>
      <c r="J9" s="291"/>
      <c r="K9" s="291"/>
      <c r="L9" s="291"/>
      <c r="M9" s="291"/>
      <c r="N9" s="291"/>
      <c r="O9" s="291"/>
      <c r="P9" s="291"/>
      <c r="Q9" s="291"/>
      <c r="R9" s="291"/>
      <c r="S9" s="291"/>
      <c r="T9" s="291"/>
      <c r="U9" s="291"/>
      <c r="V9" s="291"/>
    </row>
    <row r="10" spans="1:22" ht="11.25" customHeight="1" x14ac:dyDescent="0.2">
      <c r="A10" s="298" t="s">
        <v>109</v>
      </c>
      <c r="B10" s="308">
        <v>0</v>
      </c>
      <c r="C10" s="308">
        <v>0</v>
      </c>
      <c r="D10" s="305">
        <v>600000</v>
      </c>
      <c r="E10" s="291"/>
      <c r="F10" s="291"/>
      <c r="G10" s="291"/>
      <c r="H10" s="291"/>
      <c r="I10" s="291"/>
      <c r="J10" s="291"/>
      <c r="K10" s="291"/>
      <c r="L10" s="291"/>
      <c r="M10" s="291"/>
      <c r="N10" s="291"/>
      <c r="O10" s="291"/>
      <c r="P10" s="291"/>
      <c r="Q10" s="291"/>
      <c r="R10" s="291"/>
      <c r="S10" s="291"/>
      <c r="T10" s="291"/>
      <c r="U10" s="291"/>
      <c r="V10" s="291"/>
    </row>
    <row r="11" spans="1:22" ht="11.25" customHeight="1" x14ac:dyDescent="0.2">
      <c r="A11" s="298" t="s">
        <v>110</v>
      </c>
      <c r="B11" s="308">
        <v>14290655.939999999</v>
      </c>
      <c r="C11" s="308">
        <v>57826714.920000002</v>
      </c>
      <c r="D11" s="305">
        <v>700000</v>
      </c>
      <c r="E11" s="291"/>
      <c r="F11" s="291"/>
      <c r="G11" s="291"/>
      <c r="H11" s="291"/>
      <c r="I11" s="291"/>
      <c r="J11" s="291"/>
      <c r="K11" s="291"/>
      <c r="L11" s="291"/>
      <c r="M11" s="291"/>
      <c r="N11" s="291"/>
      <c r="O11" s="291"/>
      <c r="P11" s="291"/>
      <c r="Q11" s="291"/>
      <c r="R11" s="291"/>
      <c r="S11" s="291"/>
      <c r="T11" s="291"/>
      <c r="U11" s="291"/>
      <c r="V11" s="291"/>
    </row>
    <row r="12" spans="1:22" ht="22.5" x14ac:dyDescent="0.2">
      <c r="A12" s="298" t="s">
        <v>112</v>
      </c>
      <c r="B12" s="308">
        <v>0</v>
      </c>
      <c r="C12" s="308">
        <v>0</v>
      </c>
      <c r="D12" s="305">
        <v>800000</v>
      </c>
      <c r="E12" s="291"/>
      <c r="F12" s="291"/>
      <c r="G12" s="291"/>
      <c r="H12" s="291"/>
      <c r="I12" s="291"/>
      <c r="J12" s="291"/>
      <c r="K12" s="291"/>
      <c r="L12" s="291"/>
      <c r="M12" s="291"/>
      <c r="N12" s="291"/>
      <c r="O12" s="291"/>
      <c r="P12" s="291"/>
      <c r="Q12" s="291"/>
      <c r="R12" s="291"/>
      <c r="S12" s="291"/>
      <c r="T12" s="291"/>
      <c r="U12" s="291"/>
      <c r="V12" s="291"/>
    </row>
    <row r="13" spans="1:22" ht="11.25" customHeight="1" x14ac:dyDescent="0.2">
      <c r="A13" s="298" t="s">
        <v>113</v>
      </c>
      <c r="B13" s="308">
        <v>0</v>
      </c>
      <c r="C13" s="308">
        <v>0</v>
      </c>
      <c r="D13" s="305">
        <v>900000</v>
      </c>
      <c r="E13" s="291"/>
      <c r="F13" s="291"/>
      <c r="G13" s="291"/>
      <c r="H13" s="291"/>
      <c r="I13" s="291"/>
      <c r="J13" s="291"/>
      <c r="K13" s="291"/>
      <c r="L13" s="291"/>
      <c r="M13" s="291"/>
      <c r="N13" s="291"/>
      <c r="O13" s="291"/>
      <c r="P13" s="291"/>
      <c r="Q13" s="291"/>
      <c r="R13" s="291"/>
      <c r="S13" s="291"/>
      <c r="T13" s="291"/>
      <c r="U13" s="291"/>
      <c r="V13" s="291"/>
    </row>
    <row r="14" spans="1:22" ht="11.25" customHeight="1" x14ac:dyDescent="0.2">
      <c r="A14" s="298" t="s">
        <v>224</v>
      </c>
      <c r="B14" s="308">
        <v>0</v>
      </c>
      <c r="C14" s="308">
        <v>0</v>
      </c>
      <c r="D14" s="304" t="s">
        <v>223</v>
      </c>
      <c r="E14" s="304" t="s">
        <v>225</v>
      </c>
      <c r="F14" s="291"/>
      <c r="G14" s="291"/>
      <c r="H14" s="291"/>
      <c r="I14" s="291"/>
      <c r="J14" s="291"/>
      <c r="K14" s="291"/>
      <c r="L14" s="291"/>
      <c r="M14" s="291"/>
      <c r="N14" s="291"/>
      <c r="O14" s="291"/>
      <c r="P14" s="291"/>
      <c r="Q14" s="291"/>
      <c r="R14" s="291"/>
      <c r="S14" s="291"/>
      <c r="T14" s="291"/>
      <c r="U14" s="291"/>
      <c r="V14" s="291"/>
    </row>
    <row r="15" spans="1:22" ht="11.25" customHeight="1" x14ac:dyDescent="0.2">
      <c r="A15" s="299"/>
      <c r="B15" s="309"/>
      <c r="C15" s="309"/>
      <c r="D15" s="304" t="s">
        <v>223</v>
      </c>
      <c r="E15" s="291"/>
      <c r="F15" s="291"/>
      <c r="G15" s="291"/>
      <c r="H15" s="291"/>
      <c r="I15" s="291"/>
      <c r="J15" s="291"/>
      <c r="K15" s="291"/>
      <c r="L15" s="291"/>
      <c r="M15" s="291"/>
      <c r="N15" s="291"/>
      <c r="O15" s="291"/>
      <c r="P15" s="291"/>
      <c r="Q15" s="291"/>
      <c r="R15" s="291"/>
      <c r="S15" s="291"/>
      <c r="T15" s="291"/>
      <c r="U15" s="291"/>
      <c r="V15" s="291"/>
    </row>
    <row r="16" spans="1:22" ht="11.25" customHeight="1" x14ac:dyDescent="0.2">
      <c r="A16" s="297" t="s">
        <v>221</v>
      </c>
      <c r="B16" s="307">
        <v>11365245.33</v>
      </c>
      <c r="C16" s="307">
        <v>49497824.07</v>
      </c>
      <c r="D16" s="304" t="s">
        <v>223</v>
      </c>
      <c r="E16" s="291"/>
      <c r="F16" s="291"/>
      <c r="G16" s="291"/>
      <c r="H16" s="291"/>
      <c r="I16" s="291"/>
      <c r="J16" s="291"/>
      <c r="K16" s="291"/>
      <c r="L16" s="291"/>
      <c r="M16" s="291"/>
      <c r="N16" s="291"/>
      <c r="O16" s="291"/>
      <c r="P16" s="291"/>
      <c r="Q16" s="291"/>
      <c r="R16" s="291"/>
      <c r="S16" s="291"/>
      <c r="T16" s="291"/>
      <c r="U16" s="291"/>
      <c r="V16" s="291"/>
    </row>
    <row r="17" spans="1:4" ht="11.25" customHeight="1" x14ac:dyDescent="0.2">
      <c r="A17" s="298" t="s">
        <v>123</v>
      </c>
      <c r="B17" s="308">
        <v>4025708.12</v>
      </c>
      <c r="C17" s="308">
        <v>15675181.560000001</v>
      </c>
      <c r="D17" s="305">
        <v>1000</v>
      </c>
    </row>
    <row r="18" spans="1:4" ht="11.25" customHeight="1" x14ac:dyDescent="0.2">
      <c r="A18" s="298" t="s">
        <v>124</v>
      </c>
      <c r="B18" s="308">
        <v>1947426.07</v>
      </c>
      <c r="C18" s="308">
        <v>6803829.3799999999</v>
      </c>
      <c r="D18" s="305">
        <v>2000</v>
      </c>
    </row>
    <row r="19" spans="1:4" ht="11.25" customHeight="1" x14ac:dyDescent="0.2">
      <c r="A19" s="298" t="s">
        <v>125</v>
      </c>
      <c r="B19" s="308">
        <v>5392111.1399999997</v>
      </c>
      <c r="C19" s="308">
        <v>24357438.780000001</v>
      </c>
      <c r="D19" s="305">
        <v>3000</v>
      </c>
    </row>
    <row r="20" spans="1:4" ht="11.25" customHeight="1" x14ac:dyDescent="0.2">
      <c r="A20" s="298" t="s">
        <v>127</v>
      </c>
      <c r="B20" s="308">
        <v>0</v>
      </c>
      <c r="C20" s="308">
        <v>0</v>
      </c>
      <c r="D20" s="305">
        <v>4100</v>
      </c>
    </row>
    <row r="21" spans="1:4" ht="11.25" customHeight="1" x14ac:dyDescent="0.2">
      <c r="A21" s="298" t="s">
        <v>128</v>
      </c>
      <c r="B21" s="308">
        <v>0</v>
      </c>
      <c r="C21" s="308">
        <v>0</v>
      </c>
      <c r="D21" s="305">
        <v>4200</v>
      </c>
    </row>
    <row r="22" spans="1:4" ht="11.25" customHeight="1" x14ac:dyDescent="0.2">
      <c r="A22" s="298" t="s">
        <v>129</v>
      </c>
      <c r="B22" s="308">
        <v>0</v>
      </c>
      <c r="C22" s="308">
        <v>0</v>
      </c>
      <c r="D22" s="305">
        <v>4300</v>
      </c>
    </row>
    <row r="23" spans="1:4" ht="11.25" customHeight="1" x14ac:dyDescent="0.2">
      <c r="A23" s="298" t="s">
        <v>130</v>
      </c>
      <c r="B23" s="308">
        <v>0</v>
      </c>
      <c r="C23" s="308">
        <v>0</v>
      </c>
      <c r="D23" s="305">
        <v>4400</v>
      </c>
    </row>
    <row r="24" spans="1:4" ht="11.25" customHeight="1" x14ac:dyDescent="0.2">
      <c r="A24" s="298" t="s">
        <v>131</v>
      </c>
      <c r="B24" s="308">
        <v>0</v>
      </c>
      <c r="C24" s="308">
        <v>0</v>
      </c>
      <c r="D24" s="305">
        <v>4500</v>
      </c>
    </row>
    <row r="25" spans="1:4" ht="11.25" customHeight="1" x14ac:dyDescent="0.2">
      <c r="A25" s="298" t="s">
        <v>132</v>
      </c>
      <c r="B25" s="308">
        <v>0</v>
      </c>
      <c r="C25" s="308">
        <v>0</v>
      </c>
      <c r="D25" s="305">
        <v>4600</v>
      </c>
    </row>
    <row r="26" spans="1:4" ht="11.25" customHeight="1" x14ac:dyDescent="0.2">
      <c r="A26" s="298" t="s">
        <v>133</v>
      </c>
      <c r="B26" s="308">
        <v>0</v>
      </c>
      <c r="C26" s="308">
        <v>0</v>
      </c>
      <c r="D26" s="305">
        <v>4700</v>
      </c>
    </row>
    <row r="27" spans="1:4" ht="11.25" customHeight="1" x14ac:dyDescent="0.2">
      <c r="A27" s="298" t="s">
        <v>134</v>
      </c>
      <c r="B27" s="308">
        <v>0</v>
      </c>
      <c r="C27" s="308">
        <v>0</v>
      </c>
      <c r="D27" s="305">
        <v>4800</v>
      </c>
    </row>
    <row r="28" spans="1:4" ht="11.25" customHeight="1" x14ac:dyDescent="0.2">
      <c r="A28" s="298" t="s">
        <v>135</v>
      </c>
      <c r="B28" s="308">
        <v>0</v>
      </c>
      <c r="C28" s="308">
        <v>0</v>
      </c>
      <c r="D28" s="305">
        <v>4900</v>
      </c>
    </row>
    <row r="29" spans="1:4" ht="11.25" customHeight="1" x14ac:dyDescent="0.2">
      <c r="A29" s="298" t="s">
        <v>137</v>
      </c>
      <c r="B29" s="308">
        <v>0</v>
      </c>
      <c r="C29" s="308">
        <v>0</v>
      </c>
      <c r="D29" s="305">
        <v>8100</v>
      </c>
    </row>
    <row r="30" spans="1:4" ht="11.25" customHeight="1" x14ac:dyDescent="0.2">
      <c r="A30" s="298" t="s">
        <v>138</v>
      </c>
      <c r="B30" s="308">
        <v>0</v>
      </c>
      <c r="C30" s="308">
        <v>0</v>
      </c>
      <c r="D30" s="305">
        <v>8300</v>
      </c>
    </row>
    <row r="31" spans="1:4" ht="11.25" customHeight="1" x14ac:dyDescent="0.2">
      <c r="A31" s="298" t="s">
        <v>139</v>
      </c>
      <c r="B31" s="308">
        <v>0</v>
      </c>
      <c r="C31" s="308">
        <v>2661374.35</v>
      </c>
      <c r="D31" s="305">
        <v>8500</v>
      </c>
    </row>
    <row r="32" spans="1:4" ht="11.25" customHeight="1" x14ac:dyDescent="0.2">
      <c r="A32" s="298" t="s">
        <v>226</v>
      </c>
      <c r="B32" s="308">
        <v>0</v>
      </c>
      <c r="C32" s="308">
        <v>0</v>
      </c>
      <c r="D32" s="304" t="s">
        <v>223</v>
      </c>
    </row>
    <row r="33" spans="1:4" ht="11.25" customHeight="1" x14ac:dyDescent="0.2">
      <c r="A33" s="295" t="s">
        <v>227</v>
      </c>
      <c r="B33" s="307">
        <v>2925567.08</v>
      </c>
      <c r="C33" s="307">
        <v>8329725.3900000006</v>
      </c>
      <c r="D33" s="304" t="s">
        <v>223</v>
      </c>
    </row>
    <row r="34" spans="1:4" ht="11.25" customHeight="1" x14ac:dyDescent="0.2">
      <c r="A34" s="300"/>
      <c r="B34" s="309"/>
      <c r="C34" s="309"/>
      <c r="D34" s="304" t="s">
        <v>223</v>
      </c>
    </row>
    <row r="35" spans="1:4" ht="11.25" customHeight="1" x14ac:dyDescent="0.2">
      <c r="A35" s="295" t="s">
        <v>301</v>
      </c>
      <c r="B35" s="309"/>
      <c r="C35" s="309"/>
      <c r="D35" s="304" t="s">
        <v>223</v>
      </c>
    </row>
    <row r="36" spans="1:4" ht="11.25" customHeight="1" x14ac:dyDescent="0.2">
      <c r="A36" s="297" t="s">
        <v>220</v>
      </c>
      <c r="B36" s="307">
        <v>0</v>
      </c>
      <c r="C36" s="307">
        <v>0</v>
      </c>
      <c r="D36" s="304" t="s">
        <v>223</v>
      </c>
    </row>
    <row r="37" spans="1:4" ht="11.25" customHeight="1" x14ac:dyDescent="0.2">
      <c r="A37" s="298" t="s">
        <v>184</v>
      </c>
      <c r="B37" s="308">
        <v>0</v>
      </c>
      <c r="C37" s="308">
        <v>0</v>
      </c>
      <c r="D37" s="304">
        <v>620001</v>
      </c>
    </row>
    <row r="38" spans="1:4" ht="11.25" customHeight="1" x14ac:dyDescent="0.2">
      <c r="A38" s="298" t="s">
        <v>186</v>
      </c>
      <c r="B38" s="308">
        <v>0</v>
      </c>
      <c r="C38" s="308">
        <v>0</v>
      </c>
      <c r="D38" s="304">
        <v>621001</v>
      </c>
    </row>
    <row r="39" spans="1:4" ht="11.25" customHeight="1" x14ac:dyDescent="0.2">
      <c r="A39" s="298" t="s">
        <v>228</v>
      </c>
      <c r="B39" s="308">
        <v>0</v>
      </c>
      <c r="C39" s="308">
        <v>0</v>
      </c>
      <c r="D39" s="304" t="s">
        <v>223</v>
      </c>
    </row>
    <row r="40" spans="1:4" ht="11.25" customHeight="1" x14ac:dyDescent="0.2">
      <c r="A40" s="299"/>
      <c r="B40" s="309"/>
      <c r="C40" s="309"/>
      <c r="D40" s="304" t="s">
        <v>223</v>
      </c>
    </row>
    <row r="41" spans="1:4" ht="11.25" customHeight="1" x14ac:dyDescent="0.2">
      <c r="A41" s="297" t="s">
        <v>221</v>
      </c>
      <c r="B41" s="307">
        <v>464609.11</v>
      </c>
      <c r="C41" s="307">
        <v>7335380.7599999998</v>
      </c>
      <c r="D41" s="304" t="s">
        <v>223</v>
      </c>
    </row>
    <row r="42" spans="1:4" ht="11.25" customHeight="1" x14ac:dyDescent="0.2">
      <c r="A42" s="298" t="s">
        <v>184</v>
      </c>
      <c r="B42" s="308">
        <v>0</v>
      </c>
      <c r="C42" s="308">
        <v>1946422.45</v>
      </c>
      <c r="D42" s="304">
        <v>6000</v>
      </c>
    </row>
    <row r="43" spans="1:4" ht="11.25" customHeight="1" x14ac:dyDescent="0.2">
      <c r="A43" s="298" t="s">
        <v>186</v>
      </c>
      <c r="B43" s="308">
        <v>464609.11</v>
      </c>
      <c r="C43" s="308">
        <v>5388958.3099999996</v>
      </c>
      <c r="D43" s="304">
        <v>5000</v>
      </c>
    </row>
    <row r="44" spans="1:4" ht="11.25" customHeight="1" x14ac:dyDescent="0.2">
      <c r="A44" s="298" t="s">
        <v>229</v>
      </c>
      <c r="B44" s="308">
        <v>0</v>
      </c>
      <c r="C44" s="308">
        <v>0</v>
      </c>
      <c r="D44" s="304">
        <v>7000</v>
      </c>
    </row>
    <row r="45" spans="1:4" ht="11.25" customHeight="1" x14ac:dyDescent="0.2">
      <c r="A45" s="295" t="s">
        <v>230</v>
      </c>
      <c r="B45" s="307">
        <v>-464609.11</v>
      </c>
      <c r="C45" s="307">
        <v>-7335380.7599999998</v>
      </c>
      <c r="D45" s="304" t="s">
        <v>223</v>
      </c>
    </row>
    <row r="46" spans="1:4" ht="11.25" customHeight="1" x14ac:dyDescent="0.2">
      <c r="A46" s="300"/>
      <c r="B46" s="309"/>
      <c r="C46" s="309"/>
      <c r="D46" s="304" t="s">
        <v>223</v>
      </c>
    </row>
    <row r="47" spans="1:4" ht="11.25" customHeight="1" x14ac:dyDescent="0.2">
      <c r="A47" s="295" t="s">
        <v>302</v>
      </c>
      <c r="B47" s="309"/>
      <c r="C47" s="309"/>
      <c r="D47" s="304" t="s">
        <v>223</v>
      </c>
    </row>
    <row r="48" spans="1:4" ht="11.25" customHeight="1" x14ac:dyDescent="0.2">
      <c r="A48" s="297" t="s">
        <v>220</v>
      </c>
      <c r="B48" s="307">
        <v>0</v>
      </c>
      <c r="C48" s="307">
        <v>0</v>
      </c>
      <c r="D48" s="304" t="s">
        <v>223</v>
      </c>
    </row>
    <row r="49" spans="1:4" ht="11.25" customHeight="1" x14ac:dyDescent="0.2">
      <c r="A49" s="298" t="s">
        <v>231</v>
      </c>
      <c r="B49" s="308">
        <v>0</v>
      </c>
      <c r="C49" s="308">
        <v>0</v>
      </c>
      <c r="D49" s="304" t="s">
        <v>223</v>
      </c>
    </row>
    <row r="50" spans="1:4" ht="11.25" customHeight="1" x14ac:dyDescent="0.2">
      <c r="A50" s="298" t="s">
        <v>232</v>
      </c>
      <c r="B50" s="308">
        <v>0</v>
      </c>
      <c r="C50" s="308">
        <v>0</v>
      </c>
      <c r="D50" s="306" t="s">
        <v>233</v>
      </c>
    </row>
    <row r="51" spans="1:4" ht="11.25" customHeight="1" x14ac:dyDescent="0.2">
      <c r="A51" s="298" t="s">
        <v>234</v>
      </c>
      <c r="B51" s="308">
        <v>0</v>
      </c>
      <c r="C51" s="308">
        <v>0</v>
      </c>
      <c r="D51" s="306" t="s">
        <v>235</v>
      </c>
    </row>
    <row r="52" spans="1:4" ht="11.25" customHeight="1" x14ac:dyDescent="0.2">
      <c r="A52" s="298" t="s">
        <v>236</v>
      </c>
      <c r="B52" s="308">
        <v>0</v>
      </c>
      <c r="C52" s="308">
        <v>0</v>
      </c>
      <c r="D52" s="306" t="s">
        <v>237</v>
      </c>
    </row>
    <row r="53" spans="1:4" ht="11.25" customHeight="1" x14ac:dyDescent="0.2">
      <c r="A53" s="299"/>
      <c r="B53" s="309"/>
      <c r="C53" s="309"/>
      <c r="D53" s="304" t="s">
        <v>223</v>
      </c>
    </row>
    <row r="54" spans="1:4" ht="11.25" customHeight="1" x14ac:dyDescent="0.2">
      <c r="A54" s="297" t="s">
        <v>221</v>
      </c>
      <c r="B54" s="307">
        <v>359717.68</v>
      </c>
      <c r="C54" s="307">
        <v>1700988.08</v>
      </c>
      <c r="D54" s="304" t="s">
        <v>223</v>
      </c>
    </row>
    <row r="55" spans="1:4" ht="11.25" customHeight="1" x14ac:dyDescent="0.2">
      <c r="A55" s="298" t="s">
        <v>238</v>
      </c>
      <c r="B55" s="308">
        <v>0</v>
      </c>
      <c r="C55" s="308">
        <v>0</v>
      </c>
      <c r="D55" s="304" t="s">
        <v>223</v>
      </c>
    </row>
    <row r="56" spans="1:4" ht="11.25" customHeight="1" x14ac:dyDescent="0.2">
      <c r="A56" s="298" t="s">
        <v>232</v>
      </c>
      <c r="B56" s="308">
        <v>0</v>
      </c>
      <c r="C56" s="308">
        <v>0</v>
      </c>
      <c r="D56" s="304" t="s">
        <v>239</v>
      </c>
    </row>
    <row r="57" spans="1:4" ht="11.25" customHeight="1" x14ac:dyDescent="0.2">
      <c r="A57" s="298" t="s">
        <v>234</v>
      </c>
      <c r="B57" s="308">
        <v>0</v>
      </c>
      <c r="C57" s="308">
        <v>0</v>
      </c>
      <c r="D57" s="304" t="s">
        <v>240</v>
      </c>
    </row>
    <row r="58" spans="1:4" ht="11.25" customHeight="1" x14ac:dyDescent="0.2">
      <c r="A58" s="298" t="s">
        <v>241</v>
      </c>
      <c r="B58" s="308">
        <v>359717.68</v>
      </c>
      <c r="C58" s="308">
        <v>1700988.08</v>
      </c>
      <c r="D58" s="304" t="s">
        <v>223</v>
      </c>
    </row>
    <row r="59" spans="1:4" ht="11.25" customHeight="1" x14ac:dyDescent="0.2">
      <c r="A59" s="295" t="s">
        <v>242</v>
      </c>
      <c r="B59" s="307">
        <v>-359717.68</v>
      </c>
      <c r="C59" s="307">
        <v>-1700988.08</v>
      </c>
      <c r="D59" s="304" t="s">
        <v>223</v>
      </c>
    </row>
    <row r="60" spans="1:4" ht="11.25" customHeight="1" x14ac:dyDescent="0.2">
      <c r="A60" s="300"/>
      <c r="B60" s="309"/>
      <c r="C60" s="309"/>
      <c r="D60" s="304" t="s">
        <v>223</v>
      </c>
    </row>
    <row r="61" spans="1:4" ht="11.25" customHeight="1" x14ac:dyDescent="0.2">
      <c r="A61" s="295" t="s">
        <v>243</v>
      </c>
      <c r="B61" s="307">
        <v>2101240.29</v>
      </c>
      <c r="C61" s="307">
        <v>-706643.44999999925</v>
      </c>
      <c r="D61" s="304" t="s">
        <v>223</v>
      </c>
    </row>
    <row r="62" spans="1:4" ht="11.25" customHeight="1" x14ac:dyDescent="0.2">
      <c r="A62" s="300"/>
      <c r="B62" s="309"/>
      <c r="C62" s="309"/>
      <c r="D62" s="304" t="s">
        <v>223</v>
      </c>
    </row>
    <row r="63" spans="1:4" ht="11.25" customHeight="1" x14ac:dyDescent="0.2">
      <c r="A63" s="295" t="s">
        <v>244</v>
      </c>
      <c r="B63" s="307">
        <v>1866515.91</v>
      </c>
      <c r="C63" s="307">
        <v>2573159.36</v>
      </c>
      <c r="D63" s="304" t="s">
        <v>223</v>
      </c>
    </row>
    <row r="64" spans="1:4" ht="11.25" customHeight="1" x14ac:dyDescent="0.2">
      <c r="A64" s="300"/>
      <c r="B64" s="309"/>
      <c r="C64" s="309"/>
      <c r="D64" s="304" t="s">
        <v>223</v>
      </c>
    </row>
    <row r="65" spans="1:4" ht="11.25" customHeight="1" x14ac:dyDescent="0.2">
      <c r="A65" s="295" t="s">
        <v>245</v>
      </c>
      <c r="B65" s="307">
        <v>3967756.2</v>
      </c>
      <c r="C65" s="307">
        <v>1866515.91</v>
      </c>
      <c r="D65" s="304" t="s">
        <v>223</v>
      </c>
    </row>
    <row r="66" spans="1:4" ht="11.25" customHeight="1" x14ac:dyDescent="0.2">
      <c r="A66" s="301"/>
      <c r="B66" s="302"/>
      <c r="C66" s="303"/>
      <c r="D66" s="291"/>
    </row>
    <row r="68" spans="1:4" ht="27.75" customHeight="1" x14ac:dyDescent="0.2">
      <c r="A68" s="288" t="s">
        <v>157</v>
      </c>
      <c r="B68" s="290"/>
      <c r="C68" s="290"/>
      <c r="D68" s="291"/>
    </row>
  </sheetData>
  <sheetProtection formatCells="0" formatColumns="0" formatRows="0" autoFilter="0"/>
  <mergeCells count="2">
    <mergeCell ref="A1:C1"/>
    <mergeCell ref="A68:C68"/>
  </mergeCells>
  <pageMargins left="0.70866141732283472" right="0.70866141732283472" top="0.55118110236220474" bottom="0.74803149606299213" header="0.31496062992125984" footer="0.31496062992125984"/>
  <pageSetup scale="7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tabSelected="1" zoomScaleNormal="100" workbookViewId="0">
      <selection activeCell="C31" sqref="C31"/>
    </sheetView>
  </sheetViews>
  <sheetFormatPr baseColWidth="10" defaultColWidth="9.28515625" defaultRowHeight="11.25" x14ac:dyDescent="0.2"/>
  <cols>
    <col min="1" max="1" width="51.28515625" style="69" customWidth="1"/>
    <col min="2" max="6" width="16.28515625" style="69" customWidth="1"/>
    <col min="7" max="16384" width="9.28515625" style="69"/>
  </cols>
  <sheetData>
    <row r="1" spans="1:6" ht="45" customHeight="1" x14ac:dyDescent="0.2">
      <c r="A1" s="282" t="s">
        <v>303</v>
      </c>
      <c r="B1" s="283"/>
      <c r="C1" s="283"/>
      <c r="D1" s="283"/>
      <c r="E1" s="283"/>
      <c r="F1" s="284"/>
    </row>
    <row r="2" spans="1:6" ht="22.5" x14ac:dyDescent="0.2">
      <c r="A2" s="312" t="s">
        <v>100</v>
      </c>
      <c r="B2" s="311" t="s">
        <v>246</v>
      </c>
      <c r="C2" s="311" t="s">
        <v>247</v>
      </c>
      <c r="D2" s="311" t="s">
        <v>248</v>
      </c>
      <c r="E2" s="311" t="s">
        <v>249</v>
      </c>
      <c r="F2" s="311" t="s">
        <v>304</v>
      </c>
    </row>
    <row r="3" spans="1:6" x14ac:dyDescent="0.2">
      <c r="A3" s="313" t="s">
        <v>158</v>
      </c>
      <c r="B3" s="317">
        <v>55463733.189999998</v>
      </c>
      <c r="C3" s="317">
        <v>35979311.059999995</v>
      </c>
      <c r="D3" s="317">
        <v>31768867.27</v>
      </c>
      <c r="E3" s="317">
        <v>59674176.980000004</v>
      </c>
      <c r="F3" s="317">
        <v>4210443.7899999972</v>
      </c>
    </row>
    <row r="4" spans="1:6" x14ac:dyDescent="0.2">
      <c r="A4" s="314" t="s">
        <v>160</v>
      </c>
      <c r="B4" s="317">
        <v>18555068.469999999</v>
      </c>
      <c r="C4" s="317">
        <v>35050092.839999996</v>
      </c>
      <c r="D4" s="317">
        <v>31304258.16</v>
      </c>
      <c r="E4" s="317">
        <v>22300903.150000002</v>
      </c>
      <c r="F4" s="317">
        <v>3745834.6799999983</v>
      </c>
    </row>
    <row r="5" spans="1:6" x14ac:dyDescent="0.2">
      <c r="A5" s="315" t="s">
        <v>162</v>
      </c>
      <c r="B5" s="318">
        <v>1866515.91</v>
      </c>
      <c r="C5" s="318">
        <v>17102467.68</v>
      </c>
      <c r="D5" s="318">
        <v>15001227.390000001</v>
      </c>
      <c r="E5" s="318">
        <v>3967756.1999999993</v>
      </c>
      <c r="F5" s="318">
        <v>2101240.2899999991</v>
      </c>
    </row>
    <row r="6" spans="1:6" x14ac:dyDescent="0.2">
      <c r="A6" s="315" t="s">
        <v>164</v>
      </c>
      <c r="B6" s="318">
        <v>15759162.880000001</v>
      </c>
      <c r="C6" s="318">
        <v>17288750.09</v>
      </c>
      <c r="D6" s="318">
        <v>16061822.15</v>
      </c>
      <c r="E6" s="318">
        <v>16986090.82</v>
      </c>
      <c r="F6" s="318">
        <v>1226927.9399999995</v>
      </c>
    </row>
    <row r="7" spans="1:6" x14ac:dyDescent="0.2">
      <c r="A7" s="315" t="s">
        <v>166</v>
      </c>
      <c r="B7" s="318">
        <v>0</v>
      </c>
      <c r="C7" s="318">
        <v>0</v>
      </c>
      <c r="D7" s="318">
        <v>0</v>
      </c>
      <c r="E7" s="318">
        <v>0</v>
      </c>
      <c r="F7" s="318">
        <v>0</v>
      </c>
    </row>
    <row r="8" spans="1:6" x14ac:dyDescent="0.2">
      <c r="A8" s="315" t="s">
        <v>168</v>
      </c>
      <c r="B8" s="318">
        <v>0</v>
      </c>
      <c r="C8" s="318">
        <v>0</v>
      </c>
      <c r="D8" s="318">
        <v>0</v>
      </c>
      <c r="E8" s="318">
        <v>0</v>
      </c>
      <c r="F8" s="318">
        <v>0</v>
      </c>
    </row>
    <row r="9" spans="1:6" x14ac:dyDescent="0.2">
      <c r="A9" s="315" t="s">
        <v>170</v>
      </c>
      <c r="B9" s="318">
        <v>881453.81</v>
      </c>
      <c r="C9" s="318">
        <v>658875.06999999995</v>
      </c>
      <c r="D9" s="318">
        <v>241208.62</v>
      </c>
      <c r="E9" s="318">
        <v>1299120.2599999998</v>
      </c>
      <c r="F9" s="318">
        <v>417666.44999999972</v>
      </c>
    </row>
    <row r="10" spans="1:6" x14ac:dyDescent="0.2">
      <c r="A10" s="315" t="s">
        <v>172</v>
      </c>
      <c r="B10" s="318">
        <v>0</v>
      </c>
      <c r="C10" s="318">
        <v>0</v>
      </c>
      <c r="D10" s="318">
        <v>0</v>
      </c>
      <c r="E10" s="318">
        <v>0</v>
      </c>
      <c r="F10" s="318">
        <v>0</v>
      </c>
    </row>
    <row r="11" spans="1:6" x14ac:dyDescent="0.2">
      <c r="A11" s="315" t="s">
        <v>174</v>
      </c>
      <c r="B11" s="318">
        <v>47935.87</v>
      </c>
      <c r="C11" s="318">
        <v>0</v>
      </c>
      <c r="D11" s="318">
        <v>0</v>
      </c>
      <c r="E11" s="318">
        <v>47935.87</v>
      </c>
      <c r="F11" s="318">
        <v>0</v>
      </c>
    </row>
    <row r="12" spans="1:6" x14ac:dyDescent="0.2">
      <c r="A12" s="314" t="s">
        <v>179</v>
      </c>
      <c r="B12" s="317">
        <v>36908664.719999999</v>
      </c>
      <c r="C12" s="317">
        <v>929218.22</v>
      </c>
      <c r="D12" s="317">
        <v>464609.11</v>
      </c>
      <c r="E12" s="317">
        <v>37373273.829999998</v>
      </c>
      <c r="F12" s="317">
        <v>464609.1099999994</v>
      </c>
    </row>
    <row r="13" spans="1:6" x14ac:dyDescent="0.2">
      <c r="A13" s="315" t="s">
        <v>180</v>
      </c>
      <c r="B13" s="318">
        <v>0</v>
      </c>
      <c r="C13" s="318">
        <v>0</v>
      </c>
      <c r="D13" s="318">
        <v>0</v>
      </c>
      <c r="E13" s="318">
        <v>0</v>
      </c>
      <c r="F13" s="318">
        <v>0</v>
      </c>
    </row>
    <row r="14" spans="1:6" x14ac:dyDescent="0.2">
      <c r="A14" s="315" t="s">
        <v>182</v>
      </c>
      <c r="B14" s="319">
        <v>0</v>
      </c>
      <c r="C14" s="319">
        <v>0</v>
      </c>
      <c r="D14" s="319">
        <v>0</v>
      </c>
      <c r="E14" s="319">
        <v>0</v>
      </c>
      <c r="F14" s="319">
        <v>0</v>
      </c>
    </row>
    <row r="15" spans="1:6" x14ac:dyDescent="0.2">
      <c r="A15" s="315" t="s">
        <v>184</v>
      </c>
      <c r="B15" s="319">
        <v>21393894.300000001</v>
      </c>
      <c r="C15" s="319">
        <v>0</v>
      </c>
      <c r="D15" s="319">
        <v>0</v>
      </c>
      <c r="E15" s="319">
        <v>21393894.300000001</v>
      </c>
      <c r="F15" s="319">
        <v>0</v>
      </c>
    </row>
    <row r="16" spans="1:6" x14ac:dyDescent="0.2">
      <c r="A16" s="315" t="s">
        <v>186</v>
      </c>
      <c r="B16" s="318">
        <v>28312112.739999998</v>
      </c>
      <c r="C16" s="318">
        <v>929218.22</v>
      </c>
      <c r="D16" s="318">
        <v>464609.11</v>
      </c>
      <c r="E16" s="318">
        <v>28776721.849999998</v>
      </c>
      <c r="F16" s="318">
        <v>464609.1099999994</v>
      </c>
    </row>
    <row r="17" spans="1:6" x14ac:dyDescent="0.2">
      <c r="A17" s="315" t="s">
        <v>188</v>
      </c>
      <c r="B17" s="318">
        <v>664771</v>
      </c>
      <c r="C17" s="318">
        <v>0</v>
      </c>
      <c r="D17" s="318">
        <v>0</v>
      </c>
      <c r="E17" s="318">
        <v>664771</v>
      </c>
      <c r="F17" s="318">
        <v>0</v>
      </c>
    </row>
    <row r="18" spans="1:6" x14ac:dyDescent="0.2">
      <c r="A18" s="315" t="s">
        <v>190</v>
      </c>
      <c r="B18" s="318">
        <v>-15089878.32</v>
      </c>
      <c r="C18" s="318">
        <v>0</v>
      </c>
      <c r="D18" s="318">
        <v>0</v>
      </c>
      <c r="E18" s="318">
        <v>-15089878.32</v>
      </c>
      <c r="F18" s="318">
        <v>0</v>
      </c>
    </row>
    <row r="19" spans="1:6" x14ac:dyDescent="0.2">
      <c r="A19" s="315" t="s">
        <v>192</v>
      </c>
      <c r="B19" s="318">
        <v>1627765</v>
      </c>
      <c r="C19" s="318">
        <v>0</v>
      </c>
      <c r="D19" s="318">
        <v>0</v>
      </c>
      <c r="E19" s="318">
        <v>1627765</v>
      </c>
      <c r="F19" s="318">
        <v>0</v>
      </c>
    </row>
    <row r="20" spans="1:6" x14ac:dyDescent="0.2">
      <c r="A20" s="315" t="s">
        <v>194</v>
      </c>
      <c r="B20" s="318">
        <v>0</v>
      </c>
      <c r="C20" s="318">
        <v>0</v>
      </c>
      <c r="D20" s="318">
        <v>0</v>
      </c>
      <c r="E20" s="318">
        <v>0</v>
      </c>
      <c r="F20" s="318">
        <v>0</v>
      </c>
    </row>
    <row r="21" spans="1:6" x14ac:dyDescent="0.2">
      <c r="A21" s="315" t="s">
        <v>195</v>
      </c>
      <c r="B21" s="318">
        <v>0</v>
      </c>
      <c r="C21" s="318">
        <v>0</v>
      </c>
      <c r="D21" s="318">
        <v>0</v>
      </c>
      <c r="E21" s="318">
        <v>0</v>
      </c>
      <c r="F21" s="318">
        <v>0</v>
      </c>
    </row>
    <row r="23" spans="1:6" ht="12.75" x14ac:dyDescent="0.2">
      <c r="A23" s="316" t="s">
        <v>157</v>
      </c>
      <c r="B23" s="310"/>
      <c r="C23" s="310"/>
      <c r="D23" s="310"/>
      <c r="E23" s="310"/>
      <c r="F23" s="310"/>
    </row>
  </sheetData>
  <sheetProtection formatCells="0" formatColumns="0" formatRows="0" autoFilter="0"/>
  <mergeCells count="1">
    <mergeCell ref="A1:F1"/>
  </mergeCells>
  <pageMargins left="0.7" right="0.7" top="0.75" bottom="0.75" header="0.3" footer="0.3"/>
  <pageSetup paperSize="9" scale="6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7"/>
  <sheetViews>
    <sheetView zoomScaleNormal="100" workbookViewId="0">
      <selection activeCell="B39" sqref="B39"/>
    </sheetView>
  </sheetViews>
  <sheetFormatPr baseColWidth="10" defaultColWidth="9.28515625" defaultRowHeight="11.25" x14ac:dyDescent="0.2"/>
  <cols>
    <col min="1" max="1" width="39.5703125" style="71" customWidth="1"/>
    <col min="2" max="5" width="16.28515625" style="72" customWidth="1"/>
    <col min="6" max="16384" width="9.28515625" style="68"/>
  </cols>
  <sheetData>
    <row r="1" spans="1:5" ht="45" customHeight="1" x14ac:dyDescent="0.2">
      <c r="A1" s="282" t="s">
        <v>305</v>
      </c>
      <c r="B1" s="283"/>
      <c r="C1" s="283"/>
      <c r="D1" s="283"/>
      <c r="E1" s="284"/>
    </row>
    <row r="2" spans="1:5" ht="35.1" customHeight="1" x14ac:dyDescent="0.2">
      <c r="A2" s="321" t="s">
        <v>250</v>
      </c>
      <c r="B2" s="320" t="s">
        <v>251</v>
      </c>
      <c r="C2" s="320" t="s">
        <v>252</v>
      </c>
      <c r="D2" s="320" t="s">
        <v>253</v>
      </c>
      <c r="E2" s="320" t="s">
        <v>254</v>
      </c>
    </row>
    <row r="3" spans="1:5" s="70" customFormat="1" ht="11.25" customHeight="1" x14ac:dyDescent="0.2">
      <c r="A3" s="322" t="s">
        <v>255</v>
      </c>
      <c r="B3" s="323"/>
      <c r="C3" s="323"/>
      <c r="D3" s="333">
        <v>0</v>
      </c>
      <c r="E3" s="333">
        <v>0</v>
      </c>
    </row>
    <row r="4" spans="1:5" ht="11.25" customHeight="1" x14ac:dyDescent="0.2">
      <c r="A4" s="324" t="s">
        <v>256</v>
      </c>
      <c r="B4" s="323"/>
      <c r="C4" s="323"/>
      <c r="D4" s="334"/>
      <c r="E4" s="334"/>
    </row>
    <row r="5" spans="1:5" ht="11.25" customHeight="1" x14ac:dyDescent="0.2">
      <c r="A5" s="325" t="s">
        <v>257</v>
      </c>
      <c r="B5" s="323"/>
      <c r="C5" s="323"/>
      <c r="D5" s="335">
        <v>0</v>
      </c>
      <c r="E5" s="335">
        <v>0</v>
      </c>
    </row>
    <row r="6" spans="1:5" ht="11.25" customHeight="1" x14ac:dyDescent="0.2">
      <c r="A6" s="326" t="s">
        <v>258</v>
      </c>
      <c r="B6" s="323"/>
      <c r="C6" s="323"/>
      <c r="D6" s="336">
        <v>0</v>
      </c>
      <c r="E6" s="336">
        <v>0</v>
      </c>
    </row>
    <row r="7" spans="1:5" ht="11.25" customHeight="1" x14ac:dyDescent="0.2">
      <c r="A7" s="326" t="s">
        <v>259</v>
      </c>
      <c r="B7" s="323"/>
      <c r="C7" s="323"/>
      <c r="D7" s="336">
        <v>0</v>
      </c>
      <c r="E7" s="336">
        <v>0</v>
      </c>
    </row>
    <row r="8" spans="1:5" ht="11.25" customHeight="1" x14ac:dyDescent="0.2">
      <c r="A8" s="326" t="s">
        <v>260</v>
      </c>
      <c r="B8" s="323"/>
      <c r="C8" s="323"/>
      <c r="D8" s="336">
        <v>0</v>
      </c>
      <c r="E8" s="336">
        <v>0</v>
      </c>
    </row>
    <row r="9" spans="1:5" ht="11.25" customHeight="1" x14ac:dyDescent="0.2">
      <c r="A9" s="327"/>
      <c r="B9" s="323"/>
      <c r="C9" s="323"/>
      <c r="D9" s="334"/>
      <c r="E9" s="334"/>
    </row>
    <row r="10" spans="1:5" ht="11.25" customHeight="1" x14ac:dyDescent="0.2">
      <c r="A10" s="325" t="s">
        <v>261</v>
      </c>
      <c r="B10" s="323"/>
      <c r="C10" s="323"/>
      <c r="D10" s="335">
        <v>0</v>
      </c>
      <c r="E10" s="335">
        <v>0</v>
      </c>
    </row>
    <row r="11" spans="1:5" ht="11.25" customHeight="1" x14ac:dyDescent="0.2">
      <c r="A11" s="326" t="s">
        <v>262</v>
      </c>
      <c r="B11" s="323"/>
      <c r="C11" s="323"/>
      <c r="D11" s="336">
        <v>0</v>
      </c>
      <c r="E11" s="336">
        <v>0</v>
      </c>
    </row>
    <row r="12" spans="1:5" ht="11.25" customHeight="1" x14ac:dyDescent="0.2">
      <c r="A12" s="326" t="s">
        <v>263</v>
      </c>
      <c r="B12" s="323"/>
      <c r="C12" s="323"/>
      <c r="D12" s="336">
        <v>0</v>
      </c>
      <c r="E12" s="336">
        <v>0</v>
      </c>
    </row>
    <row r="13" spans="1:5" ht="11.25" customHeight="1" x14ac:dyDescent="0.2">
      <c r="A13" s="326" t="s">
        <v>259</v>
      </c>
      <c r="B13" s="323"/>
      <c r="C13" s="323"/>
      <c r="D13" s="336">
        <v>0</v>
      </c>
      <c r="E13" s="336">
        <v>0</v>
      </c>
    </row>
    <row r="14" spans="1:5" ht="11.25" customHeight="1" x14ac:dyDescent="0.2">
      <c r="A14" s="326" t="s">
        <v>260</v>
      </c>
      <c r="B14" s="323"/>
      <c r="C14" s="323"/>
      <c r="D14" s="336">
        <v>0</v>
      </c>
      <c r="E14" s="336">
        <v>0</v>
      </c>
    </row>
    <row r="15" spans="1:5" ht="11.25" customHeight="1" x14ac:dyDescent="0.2">
      <c r="A15" s="327"/>
      <c r="B15" s="323"/>
      <c r="C15" s="323"/>
      <c r="D15" s="334"/>
      <c r="E15" s="334"/>
    </row>
    <row r="16" spans="1:5" ht="11.25" customHeight="1" x14ac:dyDescent="0.2">
      <c r="A16" s="325" t="s">
        <v>264</v>
      </c>
      <c r="B16" s="323"/>
      <c r="C16" s="323"/>
      <c r="D16" s="335">
        <v>0</v>
      </c>
      <c r="E16" s="335">
        <v>0</v>
      </c>
    </row>
    <row r="17" spans="1:5" ht="11.25" customHeight="1" x14ac:dyDescent="0.2">
      <c r="A17" s="328"/>
      <c r="B17" s="323"/>
      <c r="C17" s="323"/>
      <c r="D17" s="334"/>
      <c r="E17" s="334"/>
    </row>
    <row r="18" spans="1:5" ht="11.25" customHeight="1" x14ac:dyDescent="0.2">
      <c r="A18" s="324" t="s">
        <v>265</v>
      </c>
      <c r="B18" s="323"/>
      <c r="C18" s="323"/>
      <c r="D18" s="334"/>
      <c r="E18" s="334"/>
    </row>
    <row r="19" spans="1:5" ht="11.25" customHeight="1" x14ac:dyDescent="0.2">
      <c r="A19" s="325" t="s">
        <v>257</v>
      </c>
      <c r="B19" s="323"/>
      <c r="C19" s="323"/>
      <c r="D19" s="335">
        <v>0</v>
      </c>
      <c r="E19" s="335">
        <v>0</v>
      </c>
    </row>
    <row r="20" spans="1:5" ht="11.25" customHeight="1" x14ac:dyDescent="0.2">
      <c r="A20" s="326" t="s">
        <v>258</v>
      </c>
      <c r="B20" s="323"/>
      <c r="C20" s="323"/>
      <c r="D20" s="336">
        <v>0</v>
      </c>
      <c r="E20" s="336">
        <v>0</v>
      </c>
    </row>
    <row r="21" spans="1:5" ht="11.25" customHeight="1" x14ac:dyDescent="0.2">
      <c r="A21" s="326" t="s">
        <v>259</v>
      </c>
      <c r="B21" s="323"/>
      <c r="C21" s="323"/>
      <c r="D21" s="336">
        <v>0</v>
      </c>
      <c r="E21" s="336">
        <v>0</v>
      </c>
    </row>
    <row r="22" spans="1:5" ht="11.25" customHeight="1" x14ac:dyDescent="0.2">
      <c r="A22" s="326" t="s">
        <v>260</v>
      </c>
      <c r="B22" s="323"/>
      <c r="C22" s="323"/>
      <c r="D22" s="336">
        <v>0</v>
      </c>
      <c r="E22" s="336">
        <v>0</v>
      </c>
    </row>
    <row r="23" spans="1:5" ht="11.25" customHeight="1" x14ac:dyDescent="0.2">
      <c r="A23" s="327"/>
      <c r="B23" s="323"/>
      <c r="C23" s="323"/>
      <c r="D23" s="334"/>
      <c r="E23" s="334"/>
    </row>
    <row r="24" spans="1:5" ht="11.25" customHeight="1" x14ac:dyDescent="0.2">
      <c r="A24" s="325" t="s">
        <v>261</v>
      </c>
      <c r="B24" s="323"/>
      <c r="C24" s="323"/>
      <c r="D24" s="335">
        <v>0</v>
      </c>
      <c r="E24" s="335">
        <v>0</v>
      </c>
    </row>
    <row r="25" spans="1:5" ht="11.25" customHeight="1" x14ac:dyDescent="0.2">
      <c r="A25" s="326" t="s">
        <v>262</v>
      </c>
      <c r="B25" s="323"/>
      <c r="C25" s="323"/>
      <c r="D25" s="336">
        <v>0</v>
      </c>
      <c r="E25" s="336">
        <v>0</v>
      </c>
    </row>
    <row r="26" spans="1:5" ht="11.25" customHeight="1" x14ac:dyDescent="0.2">
      <c r="A26" s="326" t="s">
        <v>263</v>
      </c>
      <c r="B26" s="323"/>
      <c r="C26" s="323"/>
      <c r="D26" s="336">
        <v>0</v>
      </c>
      <c r="E26" s="336">
        <v>0</v>
      </c>
    </row>
    <row r="27" spans="1:5" ht="11.25" customHeight="1" x14ac:dyDescent="0.2">
      <c r="A27" s="326" t="s">
        <v>259</v>
      </c>
      <c r="B27" s="323"/>
      <c r="C27" s="323"/>
      <c r="D27" s="336">
        <v>0</v>
      </c>
      <c r="E27" s="336">
        <v>0</v>
      </c>
    </row>
    <row r="28" spans="1:5" ht="11.25" customHeight="1" x14ac:dyDescent="0.2">
      <c r="A28" s="326" t="s">
        <v>260</v>
      </c>
      <c r="B28" s="323"/>
      <c r="C28" s="323"/>
      <c r="D28" s="336">
        <v>0</v>
      </c>
      <c r="E28" s="336">
        <v>0</v>
      </c>
    </row>
    <row r="29" spans="1:5" ht="11.25" customHeight="1" x14ac:dyDescent="0.2">
      <c r="A29" s="327"/>
      <c r="B29" s="323"/>
      <c r="C29" s="323"/>
      <c r="D29" s="334"/>
      <c r="E29" s="334"/>
    </row>
    <row r="30" spans="1:5" ht="11.25" customHeight="1" x14ac:dyDescent="0.2">
      <c r="A30" s="325" t="s">
        <v>266</v>
      </c>
      <c r="B30" s="323"/>
      <c r="C30" s="323"/>
      <c r="D30" s="335">
        <v>0</v>
      </c>
      <c r="E30" s="335">
        <v>0</v>
      </c>
    </row>
    <row r="31" spans="1:5" ht="11.25" customHeight="1" x14ac:dyDescent="0.2">
      <c r="A31" s="329"/>
      <c r="B31" s="323"/>
      <c r="C31" s="323"/>
      <c r="D31" s="334"/>
      <c r="E31" s="334"/>
    </row>
    <row r="32" spans="1:5" ht="11.25" customHeight="1" x14ac:dyDescent="0.2">
      <c r="A32" s="325" t="s">
        <v>267</v>
      </c>
      <c r="B32" s="323"/>
      <c r="C32" s="323"/>
      <c r="D32" s="335">
        <v>3169730.36</v>
      </c>
      <c r="E32" s="335">
        <v>3913841.84</v>
      </c>
    </row>
    <row r="33" spans="1:5" ht="11.25" customHeight="1" x14ac:dyDescent="0.2">
      <c r="A33" s="330"/>
      <c r="B33" s="323"/>
      <c r="C33" s="323"/>
      <c r="D33" s="334"/>
      <c r="E33" s="334"/>
    </row>
    <row r="34" spans="1:5" ht="11.25" customHeight="1" x14ac:dyDescent="0.2">
      <c r="A34" s="325" t="s">
        <v>268</v>
      </c>
      <c r="B34" s="323"/>
      <c r="C34" s="323"/>
      <c r="D34" s="335">
        <v>3169730.36</v>
      </c>
      <c r="E34" s="335">
        <v>3913841.84</v>
      </c>
    </row>
    <row r="35" spans="1:5" x14ac:dyDescent="0.2">
      <c r="A35" s="331"/>
      <c r="B35" s="332"/>
      <c r="C35" s="332"/>
      <c r="D35" s="337"/>
      <c r="E35" s="337"/>
    </row>
    <row r="37" spans="1:5" ht="24.75" customHeight="1" x14ac:dyDescent="0.2">
      <c r="A37" s="288" t="s">
        <v>157</v>
      </c>
      <c r="B37" s="289"/>
      <c r="C37" s="289"/>
      <c r="D37" s="289"/>
      <c r="E37" s="289"/>
    </row>
  </sheetData>
  <sheetProtection formatCells="0" formatColumns="0" formatRows="0" autoFilter="0"/>
  <mergeCells count="2">
    <mergeCell ref="A1:E1"/>
    <mergeCell ref="A37:E37"/>
  </mergeCells>
  <pageMargins left="0.7" right="0.7" top="0.75" bottom="0.75" header="0.3" footer="0.3"/>
  <pageSetup scale="85"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6</vt:i4>
      </vt:variant>
    </vt:vector>
  </HeadingPairs>
  <TitlesOfParts>
    <vt:vector size="15" baseType="lpstr">
      <vt:lpstr>REV</vt:lpstr>
      <vt:lpstr>REV Det</vt:lpstr>
      <vt:lpstr>ACT</vt:lpstr>
      <vt:lpstr>ESF</vt:lpstr>
      <vt:lpstr>VHP</vt:lpstr>
      <vt:lpstr>CSF</vt:lpstr>
      <vt:lpstr>EFE</vt:lpstr>
      <vt:lpstr>EAA</vt:lpstr>
      <vt:lpstr>ADP</vt:lpstr>
      <vt:lpstr>ACT!Área_de_impresión</vt:lpstr>
      <vt:lpstr>ADP!Área_de_impresión</vt:lpstr>
      <vt:lpstr>CSF!Área_de_impresión</vt:lpstr>
      <vt:lpstr>EAA!Área_de_impresión</vt:lpstr>
      <vt:lpstr>ESF!Área_de_impresión</vt:lpstr>
      <vt:lpstr>VHP!Área_de_impresión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Jasso</dc:creator>
  <cp:lastModifiedBy>Tere</cp:lastModifiedBy>
  <dcterms:created xsi:type="dcterms:W3CDTF">2022-05-30T14:17:15Z</dcterms:created>
  <dcterms:modified xsi:type="dcterms:W3CDTF">2024-04-29T18:41:31Z</dcterms:modified>
</cp:coreProperties>
</file>