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<sst xmlns="http://schemas.openxmlformats.org/spreadsheetml/2006/main" count="859" uniqueCount="603">
  <si>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</si>
  <si>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</si>
  <si>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</si>
  <si>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</si>
  <si>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</si>
  <si>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</si>
  <si>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</si>
  <si>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</si>
  <si>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</si>
  <si>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</si>
  <si>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</si>
  <si>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</si>
  <si>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</si>
  <si>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</si>
  <si>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</si>
  <si>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</si>
  <si>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</si>
  <si>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</si>
  <si>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</si>
  <si>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</si>
  <si>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</si>
  <si>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</si>
  <si>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</si>
  <si>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</si>
  <si>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</si>
  <si>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</si>
  <si>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</si>
  <si>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</si>
  <si>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</si>
  <si>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</si>
  <si>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</si>
  <si>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</si>
  <si>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</si>
  <si>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</si>
  <si>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</si>
  <si>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</si>
  <si>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</si>
  <si>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</si>
  <si>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</si>
  <si>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</si>
  <si>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</si>
  <si>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</si>
  <si>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</si>
  <si>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</si>
  <si>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</si>
  <si>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</si>
  <si>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</si>
  <si>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</si>
  <si>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</si>
  <si>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</si>
  <si>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</si>
  <si>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</si>
  <si>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</si>
  <si>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</si>
  <si>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</si>
  <si>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</si>
  <si>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</si>
  <si>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</si>
  <si>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</si>
  <si>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</si>
  <si>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</si>
  <si>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</si>
  <si>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</si>
  <si>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</si>
  <si>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</si>
  <si>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</si>
  <si>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</si>
  <si>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</si>
  <si>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</si>
  <si>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</si>
  <si>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</si>
  <si>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</si>
  <si>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</si>
  <si>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</si>
  <si>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</si>
  <si>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</si>
  <si>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</si>
  <si>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</si>
  <si>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</si>
  <si>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</si>
  <si>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</si>
  <si>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</si>
  <si>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</si>
  <si>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</si>
  <si>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</si>
  <si>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</si>
  <si>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</si>
  <si>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</si>
  <si>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</si>
  <si>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</si>
  <si>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</si>
  <si>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</si>
  <si>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</si>
  <si>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</si>
  <si>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</si>
  <si>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</si>
  <si>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</si>
  <si>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</si>
  <si>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</si>
  <si>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</si>
  <si>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</si>
  <si>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</si>
  <si>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</si>
  <si>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</si>
  <si>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</si>
  <si>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</si>
  <si>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</si>
  <si>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</si>
  <si>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</si>
  <si>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</si>
  <si>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</si>
  <si>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</si>
  <si>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</si>
  <si>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</si>
  <si>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</si>
  <si>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</si>
  <si>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</si>
  <si>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</si>
  <si>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</si>
  <si>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</si>
  <si>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</si>
  <si>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</si>
  <si>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</si>
  <si>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</si>
  <si>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</si>
  <si>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</si>
  <si>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</si>
  <si>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</si>
  <si>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</si>
  <si>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</si>
  <si>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</si>
  <si>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</si>
  <si>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</si>
  <si>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</si>
  <si>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</si>
  <si>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</si>
  <si>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</si>
  <si>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</si>
  <si>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</si>
  <si>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</si>
  <si>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</si>
  <si>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</si>
  <si>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</si>
  <si>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</si>
  <si>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</si>
  <si>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</si>
  <si>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</si>
  <si>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</si>
  <si>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</si>
  <si>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</si>
  <si>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</si>
  <si>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</si>
  <si>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</si>
  <si>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</si>
  <si>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</si>
  <si>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</si>
  <si>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</si>
  <si>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</si>
  <si>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</si>
  <si>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</si>
  <si>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</si>
  <si>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</si>
  <si>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</si>
  <si>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</si>
  <si>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</si>
  <si>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</si>
  <si>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</si>
  <si>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</si>
  <si>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</si>
  <si>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</si>
  <si>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</si>
  <si>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</si>
  <si>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</si>
  <si>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</si>
  <si>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</si>
  <si>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</si>
  <si>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</si>
  <si>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</si>
  <si>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</si>
  <si>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</si>
  <si>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</si>
  <si>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</si>
  <si>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</si>
  <si>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</si>
  <si>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</si>
  <si>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</si>
  <si>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</si>
  <si>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</si>
  <si>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</si>
  <si>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</si>
  <si>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</si>
  <si>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</si>
  <si>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</si>
  <si>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</si>
  <si>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</si>
  <si>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</si>
  <si>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</si>
  <si>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</si>
  <si>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</si>
  <si>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</si>
  <si>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</si>
  <si>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</si>
  <si>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</si>
  <si>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</si>
  <si>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</si>
  <si>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</si>
  <si>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</si>
  <si>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</si>
  <si>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</si>
  <si>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</si>
  <si>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</si>
  <si>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</si>
  <si>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</si>
  <si>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</si>
  <si>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</si>
  <si>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</si>
  <si>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</si>
  <si>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</si>
  <si>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</si>
  <si>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</si>
  <si>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</si>
  <si>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</si>
  <si>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</si>
  <si>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</si>
  <si>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</si>
  <si>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</si>
  <si>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</si>
  <si>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</si>
  <si>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</si>
  <si>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</si>
  <si>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</si>
  <si>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</si>
  <si>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</si>
  <si>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</si>
  <si>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</si>
  <si>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</si>
  <si>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</si>
  <si>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</si>
  <si>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</si>
  <si>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</si>
  <si>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</si>
  <si>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</si>
  <si>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</si>
  <si>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</si>
  <si>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</si>
  <si>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</si>
  <si>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</si>
  <si>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</si>
  <si>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</si>
  <si>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</si>
  <si>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</si>
  <si>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</si>
  <si>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</si>
  <si>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</si>
  <si>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</si>
  <si>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</si>
  <si>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</si>
  <si>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</si>
  <si>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</si>
  <si>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</si>
  <si>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</si>
  <si>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</si>
  <si>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</si>
  <si>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</si>
  <si>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</si>
  <si>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</si>
  <si>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</si>
  <si>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</si>
  <si>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</si>
  <si>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</si>
  <si>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</si>
  <si>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</si>
  <si>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</si>
  <si>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</si>
  <si>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</si>
  <si>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</si>
  <si>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</si>
  <si>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</si>
  <si>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</si>
  <si>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</si>
  <si>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</si>
  <si>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</si>
  <si>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</si>
  <si>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</si>
  <si>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</si>
  <si>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</si>
  <si>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</si>
  <si>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</si>
  <si>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</si>
  <si>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</si>
  <si>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</si>
  <si>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</si>
  <si>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</si>
  <si>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</si>
  <si>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</si>
  <si>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</si>
  <si>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</si>
  <si>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</si>
  <si>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</si>
  <si>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</si>
  <si>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</si>
  <si>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</si>
  <si>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</si>
  <si>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</si>
  <si>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</si>
  <si>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</si>
  <si>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</si>
  <si>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</si>
  <si>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</si>
  <si>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</si>
  <si>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</si>
  <si>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</si>
  <si>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</si>
  <si>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</si>
  <si>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</si>
  <si>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</si>
  <si>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</si>
  <si>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</si>
  <si>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</si>
  <si>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</si>
  <si>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</si>
  <si>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</si>
  <si>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</si>
  <si>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</si>
  <si>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</si>
  <si>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</si>
  <si>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</si>
  <si>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</si>
  <si>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</si>
  <si>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</si>
  <si>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</si>
  <si>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</si>
  <si>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</si>
  <si>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</si>
  <si>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</si>
  <si>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</si>
  <si>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</si>
  <si>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</si>
  <si>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</si>
  <si>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</si>
  <si>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</si>
  <si>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</si>
  <si>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</si>
  <si>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</si>
  <si>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</si>
  <si>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</si>
  <si>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</si>
  <si>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</si>
  <si>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</si>
  <si>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</si>
  <si>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</si>
  <si>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</si>
  <si>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</si>
  <si>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</si>
  <si>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</si>
  <si>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</si>
  <si>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</si>
  <si>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</si>
  <si>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</si>
  <si>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</si>
  <si>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</si>
  <si>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</si>
  <si>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</si>
  <si>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</si>
  <si>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</si>
  <si>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</si>
  <si>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</si>
  <si>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</si>
  <si>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</si>
  <si>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</si>
  <si>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</si>
  <si>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</si>
  <si>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</si>
  <si>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</si>
  <si>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</si>
  <si>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</si>
  <si>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</si>
  <si>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</si>
  <si>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</si>
  <si>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</si>
  <si>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</si>
  <si>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</si>
  <si>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</si>
  <si>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</si>
  <si>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</si>
  <si>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</si>
  <si>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</si>
  <si>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</si>
  <si>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</si>
  <si>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</si>
  <si>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</si>
  <si>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</si>
  <si>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</si>
  <si>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</si>
  <si>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</si>
  <si>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</si>
  <si>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</si>
  <si>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</si>
  <si>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</si>
  <si>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</si>
  <si>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</si>
  <si>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</si>
  <si>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</si>
  <si>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</si>
  <si>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</si>
  <si>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</si>
  <si>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</si>
  <si>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</si>
  <si>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</si>
  <si>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</si>
  <si>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</si>
  <si>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</si>
  <si>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</si>
  <si>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</si>
  <si>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</si>
  <si>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</si>
  <si>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</si>
  <si>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</si>
  <si>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</si>
  <si>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</si>
  <si>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</si>
  <si>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</si>
  <si>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</si>
  <si>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</si>
  <si>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</si>
  <si>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</si>
  <si>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</si>
  <si>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</si>
  <si>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</si>
  <si>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</si>
  <si>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</si>
  <si>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</si>
  <si>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</si>
  <si>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</si>
  <si>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</si>
  <si>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</si>
  <si>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</si>
  <si>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</si>
  <si>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</si>
  <si>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</si>
  <si>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</si>
  <si>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</si>
  <si>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</si>
  <si>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</si>
  <si>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</si>
  <si>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</si>
  <si>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</si>
  <si>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</si>
  <si>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</si>
  <si>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</si>
  <si>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</si>
  <si>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</si>
  <si>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</si>
  <si>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</si>
  <si>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</si>
  <si>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</si>
  <si>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</si>
  <si>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</si>
  <si>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</si>
  <si>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</si>
  <si>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</si>
  <si>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</si>
  <si>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</si>
  <si>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</si>
  <si>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</si>
  <si>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</si>
  <si>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</si>
  <si>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</si>
  <si>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</si>
  <si>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</si>
  <si>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</si>
  <si>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</si>
  <si>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</si>
  <si>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</si>
  <si>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</si>
  <si>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</si>
  <si>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</si>
  <si>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</si>
  <si>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</si>
  <si>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</si>
  <si>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</si>
  <si>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</si>
  <si>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</si>
  <si>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</si>
  <si>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</si>
  <si>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</si>
  <si>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</si>
  <si>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</si>
  <si>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</si>
  <si>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</si>
  <si>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</si>
  <si>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</si>
  <si>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</si>
  <si>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</si>
  <si>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</si>
  <si>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</si>
  <si>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</si>
  <si>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</si>
  <si>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</si>
  <si>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</si>
  <si>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</si>
  <si>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</si>
  <si>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</si>
  <si>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</si>
  <si>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</si>
  <si>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</si>
  <si>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</si>
  <si>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</si>
  <si>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</si>
  <si>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</si>
  <si>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</si>
  <si>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</si>
  <si>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</si>
  <si>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</si>
  <si>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</si>
  <si>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</si>
  <si>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</si>
  <si>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</si>
  <si>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</si>
  <si>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</si>
  <si>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</si>
  <si>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</si>
  <si>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</si>
  <si>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</si>
  <si>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</si>
  <si>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</si>
  <si>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</si>
  <si>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</si>
  <si>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</si>
  <si>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</si>
  <si>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</si>
  <si>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</si>
  <si>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</si>
  <si>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</si>
  <si>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</si>
  <si>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</si>
  <si>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</si>
  <si>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</si>
  <si>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</si>
  <si>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</si>
  <si>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</si>
  <si>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</si>
  <si>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</si>
  <si>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</si>
  <si>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</si>
  <si>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</si>
  <si>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</si>
  <si>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</si>
  <si>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</si>
  <si>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</si>
  <si>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</si>
  <si>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</si>
  <si>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</si>
  <si>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</si>
  <si>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</si>
  <si>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</si>
  <si>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</si>
  <si>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</si>
  <si>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</si>
  <si>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</si>
  <si>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</si>
  <si>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</si>
  <si>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</si>
  <si>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</si>
  <si>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</si>
  <si>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</si>
  <si>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</si>
  <si>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</si>
  <si>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</si>
  <si>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</si>
  <si>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</si>
  <si>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</si>
  <si>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</si>
  <si>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</si>
  <si>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</si>
  <si>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</si>
  <si>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</si>
  <si>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</si>
  <si>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</si>
  <si>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</si>
  <si>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</si>
  <si>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</si>
  <si>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</si>
  <si>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</si>
  <si>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</si>
  <si>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</si>
  <si>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</si>
  <si>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</si>
  <si>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</si>
  <si>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</si>
  <si>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</si>
  <si>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</si>
  <si>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</si>
  <si>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</si>
  <si>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</si>
  <si>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</si>
  <si>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</si>
  <si>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</si>
  <si>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</si>
  <si>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</si>
  <si>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Municipal de Agua Potable y Alcantarillado de Uriangato, Gto.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</si>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</sst>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7"/>
      <color theme="1"/>
      <name val="Arial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5" fillId="0" borderId="0" xfId="10" applyNumberFormat="1" applyFont="1"/>
    <xf numFmtId="43" fontId="5" fillId="0" borderId="0" xfId="18" applyFont="1"/>
    <xf numFmtId="0" fontId="17" fillId="0" borderId="0" xfId="10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8" fillId="0" borderId="0" xfId="9" applyFo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4" t="s">
        <v>600</v>
      </c>
      <c r="B1" s="165"/>
      <c r="C1" s="115" t="s">
        <v>494</v>
      </c>
      <c r="D1" s="116">
        <v>2024</v>
      </c>
    </row>
    <row r="2" spans="1:4" ht="16.149999999999999" customHeight="1" x14ac:dyDescent="0.2">
      <c r="A2" s="166" t="s">
        <v>493</v>
      </c>
      <c r="B2" s="167"/>
      <c r="C2" s="10" t="s">
        <v>495</v>
      </c>
      <c r="D2" s="117" t="s">
        <v>500</v>
      </c>
    </row>
    <row r="3" spans="1:4" ht="16.149999999999999" customHeight="1" x14ac:dyDescent="0.2">
      <c r="A3" s="168" t="s">
        <v>601</v>
      </c>
      <c r="B3" s="169"/>
      <c r="C3" s="10" t="s">
        <v>496</v>
      </c>
      <c r="D3" s="118">
        <v>4</v>
      </c>
    </row>
    <row r="4" spans="1:4" ht="16.149999999999999" customHeight="1" x14ac:dyDescent="0.2">
      <c r="A4" s="170" t="s">
        <v>515</v>
      </c>
      <c r="B4" s="171"/>
      <c r="C4" s="171"/>
      <c r="D4" s="172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zoomScaleNormal="100" workbookViewId="0">
      <selection activeCell="C94" sqref="C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7" t="s">
        <v>600</v>
      </c>
      <c r="B1" s="167"/>
      <c r="C1" s="167"/>
      <c r="D1" s="10" t="s">
        <v>497</v>
      </c>
      <c r="E1" s="19">
        <v>2024</v>
      </c>
    </row>
    <row r="2" spans="1:5" s="11" customFormat="1" ht="18.95" customHeight="1" x14ac:dyDescent="0.25">
      <c r="A2" s="167" t="s">
        <v>502</v>
      </c>
      <c r="B2" s="167"/>
      <c r="C2" s="167"/>
      <c r="D2" s="10" t="s">
        <v>498</v>
      </c>
      <c r="E2" s="19" t="s">
        <v>500</v>
      </c>
    </row>
    <row r="3" spans="1:5" s="11" customFormat="1" ht="18.95" customHeight="1" x14ac:dyDescent="0.25">
      <c r="A3" s="167" t="s">
        <v>601</v>
      </c>
      <c r="B3" s="167"/>
      <c r="C3" s="167"/>
      <c r="D3" s="10" t="s">
        <v>499</v>
      </c>
      <c r="E3" s="19">
        <v>4</v>
      </c>
    </row>
    <row r="4" spans="1:5" s="11" customFormat="1" ht="18.95" customHeight="1" x14ac:dyDescent="0.25">
      <c r="A4" s="167" t="s">
        <v>515</v>
      </c>
      <c r="B4" s="167"/>
      <c r="C4" s="167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60811423.789999999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60591214.039999999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28020.55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28020.55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60563193.490000002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60563193.490000002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0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0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0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220209.75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137933.84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137933.84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82275.91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82275.91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57584154.99000001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51901248.820000008</v>
      </c>
      <c r="D95" s="124">
        <f>C95/$C$94</f>
        <v>0.90131128656855541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18975946.509999998</v>
      </c>
      <c r="D96" s="124">
        <f t="shared" ref="D96:D159" si="0">C96/$C$94</f>
        <v>0.32953416635696636</v>
      </c>
      <c r="E96" s="42"/>
    </row>
    <row r="97" spans="1:5" x14ac:dyDescent="0.2">
      <c r="A97" s="44">
        <v>5111</v>
      </c>
      <c r="B97" s="42" t="s">
        <v>279</v>
      </c>
      <c r="C97" s="45">
        <v>11976996.32</v>
      </c>
      <c r="D97" s="46">
        <f t="shared" si="0"/>
        <v>0.20799117955416574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2307487.7599999998</v>
      </c>
      <c r="D99" s="46">
        <f t="shared" si="0"/>
        <v>4.0071574557284294E-2</v>
      </c>
      <c r="E99" s="42"/>
    </row>
    <row r="100" spans="1:5" x14ac:dyDescent="0.2">
      <c r="A100" s="44">
        <v>5114</v>
      </c>
      <c r="B100" s="42" t="s">
        <v>282</v>
      </c>
      <c r="C100" s="45">
        <v>3005812.69</v>
      </c>
      <c r="D100" s="46">
        <f t="shared" si="0"/>
        <v>5.2198607247462177E-2</v>
      </c>
      <c r="E100" s="42"/>
    </row>
    <row r="101" spans="1:5" x14ac:dyDescent="0.2">
      <c r="A101" s="44">
        <v>5115</v>
      </c>
      <c r="B101" s="42" t="s">
        <v>283</v>
      </c>
      <c r="C101" s="45">
        <v>1685649.74</v>
      </c>
      <c r="D101" s="46">
        <f t="shared" si="0"/>
        <v>2.9272804998054201E-2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7981870.7400000002</v>
      </c>
      <c r="D103" s="124">
        <f t="shared" si="0"/>
        <v>0.13861227522373337</v>
      </c>
      <c r="E103" s="42"/>
    </row>
    <row r="104" spans="1:5" x14ac:dyDescent="0.2">
      <c r="A104" s="44">
        <v>5121</v>
      </c>
      <c r="B104" s="42" t="s">
        <v>286</v>
      </c>
      <c r="C104" s="45">
        <v>490866.5</v>
      </c>
      <c r="D104" s="46">
        <f t="shared" si="0"/>
        <v>8.5243327801761311E-3</v>
      </c>
      <c r="E104" s="42"/>
    </row>
    <row r="105" spans="1:5" x14ac:dyDescent="0.2">
      <c r="A105" s="44">
        <v>5122</v>
      </c>
      <c r="B105" s="42" t="s">
        <v>287</v>
      </c>
      <c r="C105" s="45">
        <v>6403.18</v>
      </c>
      <c r="D105" s="46">
        <f t="shared" si="0"/>
        <v>1.11196908266032E-4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4156843.2</v>
      </c>
      <c r="D107" s="46">
        <f t="shared" si="0"/>
        <v>7.2187274445928262E-2</v>
      </c>
      <c r="E107" s="42"/>
    </row>
    <row r="108" spans="1:5" x14ac:dyDescent="0.2">
      <c r="A108" s="44">
        <v>5125</v>
      </c>
      <c r="B108" s="42" t="s">
        <v>290</v>
      </c>
      <c r="C108" s="45">
        <v>709813.92</v>
      </c>
      <c r="D108" s="46">
        <f t="shared" si="0"/>
        <v>1.2326549206518102E-2</v>
      </c>
      <c r="E108" s="42"/>
    </row>
    <row r="109" spans="1:5" x14ac:dyDescent="0.2">
      <c r="A109" s="44">
        <v>5126</v>
      </c>
      <c r="B109" s="42" t="s">
        <v>291</v>
      </c>
      <c r="C109" s="45">
        <v>1187635.19</v>
      </c>
      <c r="D109" s="46">
        <f t="shared" si="0"/>
        <v>2.0624339980438076E-2</v>
      </c>
      <c r="E109" s="42"/>
    </row>
    <row r="110" spans="1:5" x14ac:dyDescent="0.2">
      <c r="A110" s="44">
        <v>5127</v>
      </c>
      <c r="B110" s="42" t="s">
        <v>292</v>
      </c>
      <c r="C110" s="45">
        <v>173471.01</v>
      </c>
      <c r="D110" s="46">
        <f t="shared" si="0"/>
        <v>3.0124781726869965E-3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1256837.74</v>
      </c>
      <c r="D112" s="46">
        <f t="shared" si="0"/>
        <v>2.182610372971976E-2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24943431.570000004</v>
      </c>
      <c r="D113" s="124">
        <f t="shared" si="0"/>
        <v>0.43316484498785557</v>
      </c>
      <c r="E113" s="42"/>
    </row>
    <row r="114" spans="1:5" x14ac:dyDescent="0.2">
      <c r="A114" s="44">
        <v>5131</v>
      </c>
      <c r="B114" s="42" t="s">
        <v>296</v>
      </c>
      <c r="C114" s="45">
        <v>16632723.689999999</v>
      </c>
      <c r="D114" s="46">
        <f t="shared" si="0"/>
        <v>0.28884202074144211</v>
      </c>
      <c r="E114" s="42"/>
    </row>
    <row r="115" spans="1:5" x14ac:dyDescent="0.2">
      <c r="A115" s="44">
        <v>5132</v>
      </c>
      <c r="B115" s="42" t="s">
        <v>297</v>
      </c>
      <c r="C115" s="45">
        <v>19240</v>
      </c>
      <c r="D115" s="46">
        <f t="shared" si="0"/>
        <v>3.3411968975391221E-4</v>
      </c>
      <c r="E115" s="42"/>
    </row>
    <row r="116" spans="1:5" x14ac:dyDescent="0.2">
      <c r="A116" s="44">
        <v>5133</v>
      </c>
      <c r="B116" s="42" t="s">
        <v>298</v>
      </c>
      <c r="C116" s="45">
        <v>584908.68999999994</v>
      </c>
      <c r="D116" s="46">
        <f t="shared" si="0"/>
        <v>1.0157458941640708E-2</v>
      </c>
      <c r="E116" s="42"/>
    </row>
    <row r="117" spans="1:5" x14ac:dyDescent="0.2">
      <c r="A117" s="44">
        <v>5134</v>
      </c>
      <c r="B117" s="42" t="s">
        <v>299</v>
      </c>
      <c r="C117" s="45">
        <v>137246.67000000001</v>
      </c>
      <c r="D117" s="46">
        <f t="shared" si="0"/>
        <v>2.3834103326485227E-3</v>
      </c>
      <c r="E117" s="42"/>
    </row>
    <row r="118" spans="1:5" x14ac:dyDescent="0.2">
      <c r="A118" s="44">
        <v>5135</v>
      </c>
      <c r="B118" s="42" t="s">
        <v>300</v>
      </c>
      <c r="C118" s="45">
        <v>5707149.3300000001</v>
      </c>
      <c r="D118" s="46">
        <f t="shared" si="0"/>
        <v>9.9109717438609565E-2</v>
      </c>
      <c r="E118" s="42"/>
    </row>
    <row r="119" spans="1:5" x14ac:dyDescent="0.2">
      <c r="A119" s="44">
        <v>5136</v>
      </c>
      <c r="B119" s="42" t="s">
        <v>301</v>
      </c>
      <c r="C119" s="45">
        <v>3640.1</v>
      </c>
      <c r="D119" s="46">
        <f t="shared" si="0"/>
        <v>6.3213569785510175E-5</v>
      </c>
      <c r="E119" s="42"/>
    </row>
    <row r="120" spans="1:5" x14ac:dyDescent="0.2">
      <c r="A120" s="44">
        <v>5137</v>
      </c>
      <c r="B120" s="42" t="s">
        <v>302</v>
      </c>
      <c r="C120" s="45">
        <v>12875.09</v>
      </c>
      <c r="D120" s="46">
        <f t="shared" si="0"/>
        <v>2.2358737403085747E-4</v>
      </c>
      <c r="E120" s="42"/>
    </row>
    <row r="121" spans="1:5" x14ac:dyDescent="0.2">
      <c r="A121" s="44">
        <v>5138</v>
      </c>
      <c r="B121" s="42" t="s">
        <v>303</v>
      </c>
      <c r="C121" s="45">
        <v>63700</v>
      </c>
      <c r="D121" s="46">
        <f t="shared" si="0"/>
        <v>1.1062070809420067E-3</v>
      </c>
      <c r="E121" s="42"/>
    </row>
    <row r="122" spans="1:5" x14ac:dyDescent="0.2">
      <c r="A122" s="44">
        <v>5139</v>
      </c>
      <c r="B122" s="42" t="s">
        <v>304</v>
      </c>
      <c r="C122" s="45">
        <v>1781948</v>
      </c>
      <c r="D122" s="46">
        <f t="shared" si="0"/>
        <v>3.0945109819002309E-2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0</v>
      </c>
      <c r="D123" s="124">
        <f t="shared" si="0"/>
        <v>0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0</v>
      </c>
      <c r="D133" s="124">
        <f t="shared" si="0"/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2480000</v>
      </c>
      <c r="D156" s="124">
        <f t="shared" si="0"/>
        <v>4.3067402837302614E-2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2480000</v>
      </c>
      <c r="D163" s="124">
        <f t="shared" si="1"/>
        <v>4.3067402837302614E-2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2480000</v>
      </c>
      <c r="D165" s="46">
        <f t="shared" si="1"/>
        <v>4.3067402837302614E-2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3202906.17</v>
      </c>
      <c r="D181" s="124">
        <f t="shared" si="1"/>
        <v>5.5621310594141958E-2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2602111.21</v>
      </c>
      <c r="D182" s="124">
        <f t="shared" si="1"/>
        <v>4.5187972463117315E-2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62733.51</v>
      </c>
      <c r="D185" s="46">
        <f t="shared" si="1"/>
        <v>1.0894231236161097E-3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2539108.7000000002</v>
      </c>
      <c r="D187" s="46">
        <f t="shared" si="1"/>
        <v>4.4093877915564419E-2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269</v>
      </c>
      <c r="D189" s="46">
        <f t="shared" si="1"/>
        <v>4.6714239367880662E-6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600794.96</v>
      </c>
      <c r="D194" s="124">
        <f t="shared" si="1"/>
        <v>1.0433338131024641E-2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600794.96</v>
      </c>
      <c r="D199" s="46">
        <f t="shared" si="1"/>
        <v>1.0433338131024641E-2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118" zoomScale="80" zoomScaleNormal="80" workbookViewId="0">
      <selection sqref="A1:J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10" width="16.42578125" style="14" customWidth="1"/>
    <col min="11" max="16384" width="9.140625" style="14"/>
  </cols>
  <sheetData>
    <row r="1" spans="1:8" s="11" customFormat="1" ht="18.95" customHeight="1" x14ac:dyDescent="0.25">
      <c r="A1" s="173" t="s">
        <v>600</v>
      </c>
      <c r="B1" s="174"/>
      <c r="C1" s="174"/>
      <c r="D1" s="174"/>
      <c r="E1" s="174"/>
      <c r="F1" s="174"/>
      <c r="G1" s="10" t="s">
        <v>497</v>
      </c>
      <c r="H1" s="19">
        <v>2024</v>
      </c>
    </row>
    <row r="2" spans="1:8" s="11" customFormat="1" ht="18.95" customHeight="1" x14ac:dyDescent="0.25">
      <c r="A2" s="173" t="s">
        <v>501</v>
      </c>
      <c r="B2" s="174"/>
      <c r="C2" s="174"/>
      <c r="D2" s="174"/>
      <c r="E2" s="174"/>
      <c r="F2" s="174"/>
      <c r="G2" s="10" t="s">
        <v>498</v>
      </c>
      <c r="H2" s="19" t="s">
        <v>500</v>
      </c>
    </row>
    <row r="3" spans="1:8" s="11" customFormat="1" ht="18.95" customHeight="1" x14ac:dyDescent="0.25">
      <c r="A3" s="173" t="s">
        <v>601</v>
      </c>
      <c r="B3" s="174"/>
      <c r="C3" s="174"/>
      <c r="D3" s="174"/>
      <c r="E3" s="174"/>
      <c r="F3" s="174"/>
      <c r="G3" s="10" t="s">
        <v>499</v>
      </c>
      <c r="H3" s="19">
        <v>4</v>
      </c>
    </row>
    <row r="4" spans="1:8" s="11" customFormat="1" ht="18.95" customHeight="1" x14ac:dyDescent="0.25">
      <c r="A4" s="173" t="s">
        <v>515</v>
      </c>
      <c r="B4" s="174"/>
      <c r="C4" s="174"/>
      <c r="D4" s="174"/>
      <c r="E4" s="174"/>
      <c r="F4" s="174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11731971.710000001</v>
      </c>
      <c r="D15" s="18">
        <v>11731972.41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84993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26914.39</v>
      </c>
      <c r="D20" s="18">
        <v>26914.39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17000</v>
      </c>
      <c r="D21" s="18">
        <v>17000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9327681.9700000007</v>
      </c>
      <c r="D23" s="18">
        <v>9327681.9700000007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1138853.47</v>
      </c>
    </row>
    <row r="42" spans="1:8" x14ac:dyDescent="0.2">
      <c r="A42" s="16">
        <v>1151</v>
      </c>
      <c r="B42" s="14" t="s">
        <v>144</v>
      </c>
      <c r="C42" s="18">
        <v>1138853.47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21393894.300000001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1607200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1476663.27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16218256.49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696442.04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1395332.5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30551766.670000002</v>
      </c>
      <c r="D64" s="18">
        <f t="shared" ref="D64:E64" si="0">SUM(D65:D72)</f>
        <v>2539108.7000000002</v>
      </c>
      <c r="E64" s="18">
        <f t="shared" si="0"/>
        <v>16731075.41</v>
      </c>
    </row>
    <row r="65" spans="1:9" x14ac:dyDescent="0.2">
      <c r="A65" s="16">
        <v>1241</v>
      </c>
      <c r="B65" s="14" t="s">
        <v>157</v>
      </c>
      <c r="C65" s="18">
        <v>4467948.1900000004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58554.73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7912652.5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19950</v>
      </c>
      <c r="D69" s="18">
        <v>2539108.7000000002</v>
      </c>
      <c r="E69" s="18">
        <v>16731075.41</v>
      </c>
    </row>
    <row r="70" spans="1:9" x14ac:dyDescent="0.2">
      <c r="A70" s="16">
        <v>1246</v>
      </c>
      <c r="B70" s="14" t="s">
        <v>162</v>
      </c>
      <c r="C70" s="18">
        <v>18092661.25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664771</v>
      </c>
      <c r="D76" s="18">
        <f>SUM(D77:D81)</f>
        <v>269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550001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114770</v>
      </c>
      <c r="D80" s="18">
        <v>269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1689765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1689765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47935.87</v>
      </c>
    </row>
    <row r="99" spans="1:8" x14ac:dyDescent="0.2">
      <c r="A99" s="16">
        <v>1191</v>
      </c>
      <c r="B99" s="14" t="s">
        <v>484</v>
      </c>
      <c r="C99" s="18">
        <v>47935.87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7205356.0800000001</v>
      </c>
      <c r="D110" s="18">
        <f>SUM(D111:D119)</f>
        <v>7205356.0800000001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-1202.78</v>
      </c>
      <c r="D112" s="18">
        <f t="shared" ref="D112:D119" si="1">C112</f>
        <v>-1202.78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2967574.61</v>
      </c>
      <c r="D117" s="18">
        <f t="shared" si="1"/>
        <v>2967574.61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4238984.25</v>
      </c>
      <c r="D119" s="18">
        <f t="shared" si="1"/>
        <v>4238984.25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35433070866141736" bottom="0.74803149606299213" header="0.31496062992125984" footer="0.31496062992125984"/>
  <pageSetup scale="5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5" t="s">
        <v>600</v>
      </c>
      <c r="B1" s="175"/>
      <c r="C1" s="175"/>
      <c r="D1" s="21" t="s">
        <v>497</v>
      </c>
      <c r="E1" s="22">
        <v>2024</v>
      </c>
    </row>
    <row r="2" spans="1:5" ht="18.95" customHeight="1" x14ac:dyDescent="0.2">
      <c r="A2" s="175" t="s">
        <v>503</v>
      </c>
      <c r="B2" s="175"/>
      <c r="C2" s="175"/>
      <c r="D2" s="21" t="s">
        <v>498</v>
      </c>
      <c r="E2" s="22" t="s">
        <v>500</v>
      </c>
    </row>
    <row r="3" spans="1:5" ht="18.95" customHeight="1" x14ac:dyDescent="0.2">
      <c r="A3" s="175" t="s">
        <v>601</v>
      </c>
      <c r="B3" s="175"/>
      <c r="C3" s="175"/>
      <c r="D3" s="21" t="s">
        <v>499</v>
      </c>
      <c r="E3" s="22">
        <v>4</v>
      </c>
    </row>
    <row r="4" spans="1:5" ht="18.95" customHeight="1" x14ac:dyDescent="0.2">
      <c r="A4" s="175" t="s">
        <v>515</v>
      </c>
      <c r="B4" s="175"/>
      <c r="C4" s="175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6486187.7999999998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3227268.8</v>
      </c>
    </row>
    <row r="16" spans="1:5" x14ac:dyDescent="0.2">
      <c r="A16" s="27">
        <v>3220</v>
      </c>
      <c r="B16" s="23" t="s">
        <v>387</v>
      </c>
      <c r="C16" s="28">
        <v>45811523.009999998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topLeftCell="A112" zoomScale="130" zoomScaleNormal="130" workbookViewId="0">
      <selection sqref="A1:E14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8.7109375" style="23" customWidth="1"/>
    <col min="6" max="16384" width="9.140625" style="23"/>
  </cols>
  <sheetData>
    <row r="1" spans="1:5" s="29" customFormat="1" ht="18.95" customHeight="1" x14ac:dyDescent="0.25">
      <c r="A1" s="175" t="s">
        <v>600</v>
      </c>
      <c r="B1" s="175"/>
      <c r="C1" s="175"/>
      <c r="D1" s="21" t="s">
        <v>497</v>
      </c>
      <c r="E1" s="22">
        <v>2024</v>
      </c>
    </row>
    <row r="2" spans="1:5" s="29" customFormat="1" ht="18.95" customHeight="1" x14ac:dyDescent="0.25">
      <c r="A2" s="175" t="s">
        <v>504</v>
      </c>
      <c r="B2" s="175"/>
      <c r="C2" s="175"/>
      <c r="D2" s="21" t="s">
        <v>498</v>
      </c>
      <c r="E2" s="22" t="s">
        <v>500</v>
      </c>
    </row>
    <row r="3" spans="1:5" s="29" customFormat="1" ht="18.95" customHeight="1" x14ac:dyDescent="0.25">
      <c r="A3" s="175" t="s">
        <v>601</v>
      </c>
      <c r="B3" s="175"/>
      <c r="C3" s="175"/>
      <c r="D3" s="21" t="s">
        <v>499</v>
      </c>
      <c r="E3" s="22">
        <v>4</v>
      </c>
    </row>
    <row r="4" spans="1:5" s="29" customFormat="1" ht="18.95" customHeight="1" x14ac:dyDescent="0.25">
      <c r="A4" s="175" t="s">
        <v>515</v>
      </c>
      <c r="B4" s="175"/>
      <c r="C4" s="175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3831770.84</v>
      </c>
      <c r="D10" s="28">
        <v>1866515.91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3831770.84</v>
      </c>
      <c r="D16" s="84">
        <f>SUM(D9:D15)</f>
        <v>1866515.91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1288657.45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1288657.45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2239653.9299999997</v>
      </c>
      <c r="D29" s="84">
        <f>SUM(D30:D37)</f>
        <v>5388958.3100000005</v>
      </c>
    </row>
    <row r="30" spans="1:4" x14ac:dyDescent="0.2">
      <c r="A30" s="27">
        <v>1241</v>
      </c>
      <c r="B30" s="23" t="s">
        <v>157</v>
      </c>
      <c r="C30" s="28">
        <v>526215.04</v>
      </c>
      <c r="D30" s="28">
        <v>1400173.8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99974.14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1713438.89</v>
      </c>
      <c r="D35" s="28">
        <v>3888810.37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2239653.9299999997</v>
      </c>
      <c r="D44" s="84">
        <f>D21+D29+D38</f>
        <v>6677615.7600000007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3227268.8</v>
      </c>
      <c r="D48" s="84">
        <v>5217195.51</v>
      </c>
      <c r="E48" s="156"/>
    </row>
    <row r="49" spans="1:4" x14ac:dyDescent="0.2">
      <c r="A49" s="27"/>
      <c r="B49" s="85" t="s">
        <v>509</v>
      </c>
      <c r="C49" s="84">
        <f>C54+C66+C94+C97+C50</f>
        <v>3202906.17</v>
      </c>
      <c r="D49" s="84">
        <f>D54+D66+D94+D97+D50</f>
        <v>3393153.17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3202906.17</v>
      </c>
      <c r="D66" s="84">
        <f>D67+D76+D79+D85</f>
        <v>1774080.28</v>
      </c>
    </row>
    <row r="67" spans="1:4" x14ac:dyDescent="0.2">
      <c r="A67" s="27">
        <v>5510</v>
      </c>
      <c r="B67" s="23" t="s">
        <v>357</v>
      </c>
      <c r="C67" s="28">
        <f>SUM(C68:C75)</f>
        <v>2602111.21</v>
      </c>
      <c r="D67" s="28">
        <f>SUM(D68:D75)</f>
        <v>1669924.77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62733.51</v>
      </c>
      <c r="D70" s="28">
        <v>62733.52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2539108.7000000002</v>
      </c>
      <c r="D72" s="28">
        <v>1601463.25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269</v>
      </c>
      <c r="D74" s="28">
        <v>5728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600794.96</v>
      </c>
      <c r="D79" s="28">
        <f>SUM(D80:D84)</f>
        <v>104155.51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600794.96</v>
      </c>
      <c r="D84" s="28">
        <v>104155.51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1288657.45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1288657.45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1288657.45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330415.44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330415.44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137933.69999999998</v>
      </c>
      <c r="D112" s="102">
        <f>+D113+D135</f>
        <v>71403.649999999994</v>
      </c>
    </row>
    <row r="113" spans="1:4" x14ac:dyDescent="0.2">
      <c r="A113" s="100">
        <v>4300</v>
      </c>
      <c r="B113" s="106" t="s">
        <v>595</v>
      </c>
      <c r="C113" s="107">
        <f>C127+C114+C117+C123+C125</f>
        <v>137933.84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137933.84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137933.84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-0.14000000000000001</v>
      </c>
      <c r="D135" s="84">
        <f>SUM(D136:D144)</f>
        <v>71403.649999999994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-0.14000000000000001</v>
      </c>
      <c r="D142" s="28">
        <v>71403.649999999994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6292241.2699999996</v>
      </c>
      <c r="D145" s="84">
        <f>D48+D49+D103-D109-D112</f>
        <v>8538945.0299999993</v>
      </c>
    </row>
    <row r="147" spans="1:4" x14ac:dyDescent="0.2">
      <c r="B147" s="19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31496062992125984" right="0.31496062992125984" top="0.35433070866141736" bottom="0.74803149606299213" header="0.31496062992125984" footer="0.31496062992125984"/>
  <pageSetup scale="8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workbookViewId="0">
      <selection activeCell="B23" sqref="B23"/>
    </sheetView>
  </sheetViews>
  <sheetFormatPr baseColWidth="10" defaultColWidth="11.42578125" defaultRowHeight="11.25" x14ac:dyDescent="0.2"/>
  <cols>
    <col min="1" max="1" width="3.28515625" style="31" customWidth="1"/>
    <col min="2" max="2" width="66.5703125" style="31" customWidth="1"/>
    <col min="3" max="3" width="21.28515625" style="31" customWidth="1"/>
    <col min="4" max="16384" width="11.42578125" style="31"/>
  </cols>
  <sheetData>
    <row r="1" spans="1:3" s="30" customFormat="1" ht="18" customHeight="1" x14ac:dyDescent="0.25">
      <c r="A1" s="176" t="s">
        <v>600</v>
      </c>
      <c r="B1" s="177"/>
      <c r="C1" s="178"/>
    </row>
    <row r="2" spans="1:3" s="30" customFormat="1" ht="18" customHeight="1" x14ac:dyDescent="0.25">
      <c r="A2" s="179" t="s">
        <v>505</v>
      </c>
      <c r="B2" s="180"/>
      <c r="C2" s="181"/>
    </row>
    <row r="3" spans="1:3" s="30" customFormat="1" ht="18" customHeight="1" x14ac:dyDescent="0.25">
      <c r="A3" s="179" t="s">
        <v>601</v>
      </c>
      <c r="B3" s="180"/>
      <c r="C3" s="181"/>
    </row>
    <row r="4" spans="1:3" s="32" customFormat="1" ht="18" customHeight="1" x14ac:dyDescent="0.2">
      <c r="A4" s="182" t="s">
        <v>506</v>
      </c>
      <c r="B4" s="183"/>
      <c r="C4" s="184"/>
    </row>
    <row r="5" spans="1:3" s="32" customFormat="1" ht="18" customHeight="1" x14ac:dyDescent="0.2">
      <c r="A5" s="185" t="s">
        <v>405</v>
      </c>
      <c r="B5" s="186"/>
      <c r="C5" s="147">
        <v>2024</v>
      </c>
    </row>
    <row r="6" spans="1:3" x14ac:dyDescent="0.2">
      <c r="A6" s="47" t="s">
        <v>434</v>
      </c>
      <c r="B6" s="47"/>
      <c r="C6" s="92">
        <v>60673489.950000003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137933.84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137933.84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60811423.790000007</v>
      </c>
    </row>
    <row r="23" spans="1:3" x14ac:dyDescent="0.2">
      <c r="B23" s="163" t="s">
        <v>517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9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showGridLines="0" workbookViewId="0">
      <selection activeCell="D20" sqref="D20"/>
    </sheetView>
  </sheetViews>
  <sheetFormatPr baseColWidth="10" defaultColWidth="11.42578125" defaultRowHeight="11.25" x14ac:dyDescent="0.2"/>
  <cols>
    <col min="1" max="1" width="3.7109375" style="31" customWidth="1"/>
    <col min="2" max="2" width="65.85546875" style="31" customWidth="1"/>
    <col min="3" max="3" width="21.5703125" style="31" customWidth="1"/>
    <col min="4" max="4" width="12" style="31" bestFit="1" customWidth="1"/>
    <col min="5" max="16384" width="11.42578125" style="31"/>
  </cols>
  <sheetData>
    <row r="1" spans="1:3" s="33" customFormat="1" ht="18.95" customHeight="1" x14ac:dyDescent="0.25">
      <c r="A1" s="187" t="s">
        <v>600</v>
      </c>
      <c r="B1" s="188"/>
      <c r="C1" s="189"/>
    </row>
    <row r="2" spans="1:3" s="33" customFormat="1" ht="18.95" customHeight="1" x14ac:dyDescent="0.25">
      <c r="A2" s="190" t="s">
        <v>507</v>
      </c>
      <c r="B2" s="191"/>
      <c r="C2" s="192"/>
    </row>
    <row r="3" spans="1:3" s="33" customFormat="1" ht="18.95" customHeight="1" x14ac:dyDescent="0.25">
      <c r="A3" s="190" t="s">
        <v>601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15" customHeight="1" x14ac:dyDescent="0.2">
      <c r="A5" s="193" t="s">
        <v>405</v>
      </c>
      <c r="B5" s="194"/>
      <c r="C5" s="147">
        <v>2024</v>
      </c>
    </row>
    <row r="6" spans="1:3" x14ac:dyDescent="0.2">
      <c r="A6" s="72" t="s">
        <v>447</v>
      </c>
      <c r="B6" s="47"/>
      <c r="C6" s="96">
        <v>57403163.530000001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5054456.87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2752802.94</v>
      </c>
    </row>
    <row r="11" spans="1:3" x14ac:dyDescent="0.2">
      <c r="A11" s="78">
        <v>2.2999999999999998</v>
      </c>
      <c r="B11" s="65" t="s">
        <v>157</v>
      </c>
      <c r="C11" s="97">
        <v>526215.04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1713438.89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62000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5235448.17</v>
      </c>
    </row>
    <row r="32" spans="1:3" x14ac:dyDescent="0.2">
      <c r="A32" s="78" t="s">
        <v>469</v>
      </c>
      <c r="B32" s="65" t="s">
        <v>357</v>
      </c>
      <c r="C32" s="97">
        <v>2602111.21</v>
      </c>
    </row>
    <row r="33" spans="1:5" x14ac:dyDescent="0.2">
      <c r="A33" s="78" t="s">
        <v>470</v>
      </c>
      <c r="B33" s="65" t="s">
        <v>40</v>
      </c>
      <c r="C33" s="97">
        <v>0</v>
      </c>
    </row>
    <row r="34" spans="1:5" x14ac:dyDescent="0.2">
      <c r="A34" s="78" t="s">
        <v>471</v>
      </c>
      <c r="B34" s="65" t="s">
        <v>367</v>
      </c>
      <c r="C34" s="97">
        <v>600794.96</v>
      </c>
    </row>
    <row r="35" spans="1:5" x14ac:dyDescent="0.2">
      <c r="A35" s="78" t="s">
        <v>472</v>
      </c>
      <c r="B35" s="65" t="s">
        <v>373</v>
      </c>
      <c r="C35" s="97">
        <v>0</v>
      </c>
    </row>
    <row r="36" spans="1:5" x14ac:dyDescent="0.2">
      <c r="A36" s="78" t="s">
        <v>473</v>
      </c>
      <c r="B36" s="65" t="s">
        <v>381</v>
      </c>
      <c r="C36" s="97">
        <v>0</v>
      </c>
    </row>
    <row r="37" spans="1:5" x14ac:dyDescent="0.2">
      <c r="A37" s="78" t="s">
        <v>550</v>
      </c>
      <c r="B37" s="65" t="s">
        <v>598</v>
      </c>
      <c r="C37" s="97">
        <v>2032542</v>
      </c>
    </row>
    <row r="38" spans="1:5" x14ac:dyDescent="0.2">
      <c r="A38" s="78" t="s">
        <v>551</v>
      </c>
      <c r="B38" s="73" t="s">
        <v>474</v>
      </c>
      <c r="C38" s="99">
        <v>0</v>
      </c>
    </row>
    <row r="39" spans="1:5" x14ac:dyDescent="0.2">
      <c r="A39" s="66"/>
      <c r="B39" s="69"/>
      <c r="C39" s="70"/>
    </row>
    <row r="40" spans="1:5" x14ac:dyDescent="0.2">
      <c r="A40" s="71" t="s">
        <v>549</v>
      </c>
      <c r="B40" s="47"/>
      <c r="C40" s="92">
        <f>C6-C8+C31</f>
        <v>57584154.830000006</v>
      </c>
      <c r="D40" s="162"/>
      <c r="E40" s="161"/>
    </row>
    <row r="42" spans="1:5" x14ac:dyDescent="0.2">
      <c r="B42" s="163" t="s">
        <v>517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15" workbookViewId="0">
      <selection activeCell="E27" sqref="E27"/>
    </sheetView>
  </sheetViews>
  <sheetFormatPr baseColWidth="10" defaultColWidth="9.140625" defaultRowHeight="11.25" x14ac:dyDescent="0.2"/>
  <cols>
    <col min="1" max="1" width="10" style="23" customWidth="1"/>
    <col min="2" max="2" width="66.85546875" style="23" customWidth="1"/>
    <col min="3" max="3" width="17.42578125" style="23" bestFit="1" customWidth="1"/>
    <col min="4" max="4" width="16.7109375" style="23" customWidth="1"/>
    <col min="5" max="5" width="17.140625" style="23" customWidth="1"/>
    <col min="6" max="6" width="14" style="23" customWidth="1"/>
    <col min="7" max="7" width="17" style="23" customWidth="1"/>
    <col min="8" max="8" width="13.42578125" style="23" customWidth="1"/>
    <col min="9" max="9" width="13.140625" style="23" customWidth="1"/>
    <col min="10" max="10" width="14.28515625" style="23" customWidth="1"/>
    <col min="11" max="16384" width="9.140625" style="23"/>
  </cols>
  <sheetData>
    <row r="1" spans="1:10" ht="18.95" customHeight="1" x14ac:dyDescent="0.2">
      <c r="A1" s="175" t="s">
        <v>600</v>
      </c>
      <c r="B1" s="196"/>
      <c r="C1" s="196"/>
      <c r="D1" s="196"/>
      <c r="E1" s="196"/>
      <c r="F1" s="196"/>
      <c r="G1" s="21" t="s">
        <v>497</v>
      </c>
      <c r="H1" s="22">
        <v>2024</v>
      </c>
    </row>
    <row r="2" spans="1:10" ht="18.95" customHeight="1" x14ac:dyDescent="0.2">
      <c r="A2" s="175" t="s">
        <v>508</v>
      </c>
      <c r="B2" s="196"/>
      <c r="C2" s="196"/>
      <c r="D2" s="196"/>
      <c r="E2" s="196"/>
      <c r="F2" s="196"/>
      <c r="G2" s="21" t="s">
        <v>498</v>
      </c>
      <c r="H2" s="22" t="s">
        <v>500</v>
      </c>
    </row>
    <row r="3" spans="1:10" ht="18.95" customHeight="1" x14ac:dyDescent="0.2">
      <c r="A3" s="197" t="s">
        <v>601</v>
      </c>
      <c r="B3" s="198"/>
      <c r="C3" s="198"/>
      <c r="D3" s="198"/>
      <c r="E3" s="198"/>
      <c r="F3" s="198"/>
      <c r="G3" s="21" t="s">
        <v>499</v>
      </c>
      <c r="H3" s="22">
        <v>4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5" t="s">
        <v>552</v>
      </c>
      <c r="C39" s="195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60738900.57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10018989.380000001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-10084400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0.14000000000000001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-60673490.090000004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5" t="s">
        <v>553</v>
      </c>
      <c r="C48" s="195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-60738900.57</v>
      </c>
    </row>
    <row r="51" spans="1:3" x14ac:dyDescent="0.2">
      <c r="A51" s="23">
        <v>8220</v>
      </c>
      <c r="B51" s="112" t="s">
        <v>46</v>
      </c>
      <c r="C51" s="114">
        <v>9090333.5299999993</v>
      </c>
    </row>
    <row r="52" spans="1:3" x14ac:dyDescent="0.2">
      <c r="A52" s="23">
        <v>8230</v>
      </c>
      <c r="B52" s="112" t="s">
        <v>599</v>
      </c>
      <c r="C52" s="114">
        <v>-5754596.4900000002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57403163.530000001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55118110236220474" header="0.31496062992125984" footer="0.31496062992125984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2025-01-29T16:25:40Z</cp:lastPrinted>
  <dcterms:created xsi:type="dcterms:W3CDTF">2012-12-11T20:36:24Z</dcterms:created>
  <dcterms:modified xsi:type="dcterms:W3CDTF">2025-01-29T16:26:01Z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