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4000" windowHeight="9630" firstSheet="7" activeTab="13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6" l="1"/>
  <c r="C7" i="16"/>
  <c r="D7" i="16"/>
  <c r="E7" i="16"/>
  <c r="F7" i="16"/>
  <c r="G7" i="16"/>
  <c r="F42" i="2" l="1"/>
  <c r="E69" i="2" a="1"/>
  <c r="E69" i="2" s="1"/>
  <c r="E64" i="2" a="1"/>
  <c r="E64" i="2" s="1"/>
  <c r="B26" i="2" a="1"/>
  <c r="B26" i="2" s="1"/>
  <c r="D19" i="9"/>
  <c r="F70" i="2" l="1"/>
  <c r="E70" i="2"/>
  <c r="F71" i="2"/>
  <c r="F69" i="2"/>
  <c r="F68" i="2" s="1"/>
  <c r="E71" i="2"/>
  <c r="F65" i="2"/>
  <c r="E65" i="2"/>
  <c r="F66" i="2"/>
  <c r="F64" i="2"/>
  <c r="E66" i="2"/>
  <c r="C29" i="2"/>
  <c r="C27" i="2"/>
  <c r="B29" i="2"/>
  <c r="B27" i="2"/>
  <c r="C30" i="2"/>
  <c r="C28" i="2"/>
  <c r="C26" i="2"/>
  <c r="B30" i="2"/>
  <c r="B28" i="2"/>
  <c r="A2" i="15"/>
  <c r="G29" i="14"/>
  <c r="F29" i="14"/>
  <c r="E29" i="14"/>
  <c r="D29" i="14"/>
  <c r="C29" i="14"/>
  <c r="B29" i="14"/>
  <c r="G18" i="14"/>
  <c r="F18" i="14"/>
  <c r="E18" i="14"/>
  <c r="D18" i="14"/>
  <c r="C18" i="14"/>
  <c r="B18" i="14"/>
  <c r="G7" i="14"/>
  <c r="F7" i="14"/>
  <c r="E7" i="14"/>
  <c r="D7" i="14"/>
  <c r="C7" i="14"/>
  <c r="B7" i="14"/>
  <c r="F5" i="14"/>
  <c r="E5" i="14"/>
  <c r="D5" i="14"/>
  <c r="C5" i="14"/>
  <c r="A2" i="14"/>
  <c r="G36" i="13"/>
  <c r="F36" i="13"/>
  <c r="E36" i="13"/>
  <c r="D36" i="13"/>
  <c r="C36" i="13"/>
  <c r="B36" i="13"/>
  <c r="G31" i="13"/>
  <c r="F31" i="13"/>
  <c r="E31" i="13"/>
  <c r="D31" i="13"/>
  <c r="C31" i="13"/>
  <c r="B31" i="13"/>
  <c r="G28" i="13"/>
  <c r="F28" i="13"/>
  <c r="E28" i="13"/>
  <c r="D28" i="13"/>
  <c r="C28" i="13"/>
  <c r="B28" i="13"/>
  <c r="G21" i="13"/>
  <c r="F21" i="13"/>
  <c r="E21" i="13"/>
  <c r="D21" i="13"/>
  <c r="C21" i="13"/>
  <c r="B21" i="13"/>
  <c r="G7" i="13"/>
  <c r="F7" i="13"/>
  <c r="E7" i="13"/>
  <c r="D7" i="13"/>
  <c r="C7" i="13"/>
  <c r="B7" i="13"/>
  <c r="G5" i="13"/>
  <c r="F5" i="13"/>
  <c r="E5" i="13"/>
  <c r="D5" i="13"/>
  <c r="C5" i="13"/>
  <c r="A2" i="13"/>
  <c r="G30" i="12"/>
  <c r="F30" i="12"/>
  <c r="E30" i="12"/>
  <c r="D30" i="12"/>
  <c r="C30" i="12"/>
  <c r="B30" i="12"/>
  <c r="G19" i="12"/>
  <c r="F19" i="12"/>
  <c r="E19" i="12"/>
  <c r="D19" i="12"/>
  <c r="C19" i="12"/>
  <c r="B19" i="12"/>
  <c r="G8" i="12"/>
  <c r="F8" i="12"/>
  <c r="E8" i="12"/>
  <c r="D8" i="12"/>
  <c r="C8" i="12"/>
  <c r="B8" i="12"/>
  <c r="G6" i="12"/>
  <c r="F6" i="12"/>
  <c r="E6" i="12"/>
  <c r="D6" i="12"/>
  <c r="C6" i="12"/>
  <c r="A2" i="12"/>
  <c r="G37" i="11"/>
  <c r="F37" i="11"/>
  <c r="E37" i="11"/>
  <c r="D37" i="11"/>
  <c r="C37" i="11"/>
  <c r="B37" i="11"/>
  <c r="G32" i="11"/>
  <c r="F32" i="11"/>
  <c r="E32" i="11"/>
  <c r="D32" i="11"/>
  <c r="C32" i="11"/>
  <c r="B32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G6" i="11"/>
  <c r="F6" i="11"/>
  <c r="E6" i="11"/>
  <c r="D6" i="11"/>
  <c r="C6" i="11"/>
  <c r="A2" i="11"/>
  <c r="A2" i="25"/>
  <c r="D28" i="22"/>
  <c r="C28" i="22"/>
  <c r="B28" i="22"/>
  <c r="G17" i="22"/>
  <c r="F17" i="22"/>
  <c r="E17" i="22"/>
  <c r="D17" i="22"/>
  <c r="C17" i="22"/>
  <c r="B17" i="22"/>
  <c r="G6" i="22"/>
  <c r="F6" i="22"/>
  <c r="F28" i="22" s="1"/>
  <c r="E6" i="22"/>
  <c r="E28" i="22" s="1"/>
  <c r="D6" i="22"/>
  <c r="C6" i="22"/>
  <c r="B6" i="22"/>
  <c r="A2" i="22"/>
  <c r="D30" i="20"/>
  <c r="C30" i="20"/>
  <c r="B30" i="20"/>
  <c r="D27" i="20"/>
  <c r="C27" i="20"/>
  <c r="B27" i="20"/>
  <c r="D20" i="20"/>
  <c r="C20" i="20"/>
  <c r="B20" i="20"/>
  <c r="G6" i="20"/>
  <c r="G30" i="20" s="1"/>
  <c r="F6" i="20"/>
  <c r="F30" i="20" s="1"/>
  <c r="E6" i="20"/>
  <c r="E30" i="20" s="1"/>
  <c r="D6" i="20"/>
  <c r="C6" i="20"/>
  <c r="B6" i="20"/>
  <c r="A2" i="20"/>
  <c r="G18" i="19"/>
  <c r="F18" i="19"/>
  <c r="E18" i="19"/>
  <c r="D18" i="19"/>
  <c r="C18" i="19"/>
  <c r="B18" i="19"/>
  <c r="G7" i="19"/>
  <c r="G29" i="19" s="1"/>
  <c r="F7" i="19"/>
  <c r="F29" i="19" s="1"/>
  <c r="E7" i="19"/>
  <c r="E29" i="19" s="1"/>
  <c r="D7" i="19"/>
  <c r="C7" i="19"/>
  <c r="C29" i="19" s="1"/>
  <c r="B7" i="19"/>
  <c r="B29" i="19" s="1"/>
  <c r="A2" i="19"/>
  <c r="D31" i="16"/>
  <c r="C31" i="16"/>
  <c r="B31" i="16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C21" i="16"/>
  <c r="B21" i="16"/>
  <c r="A2" i="16"/>
  <c r="G31" i="10"/>
  <c r="G30" i="10"/>
  <c r="G29" i="10"/>
  <c r="G28" i="10"/>
  <c r="F28" i="10"/>
  <c r="E28" i="10"/>
  <c r="D28" i="10"/>
  <c r="C28" i="10"/>
  <c r="B28" i="10"/>
  <c r="G27" i="10"/>
  <c r="G26" i="10"/>
  <c r="G25" i="10"/>
  <c r="G24" i="10"/>
  <c r="F24" i="10"/>
  <c r="E24" i="10"/>
  <c r="D24" i="10"/>
  <c r="C24" i="10"/>
  <c r="B24" i="10"/>
  <c r="G23" i="10"/>
  <c r="G21" i="10"/>
  <c r="F21" i="10"/>
  <c r="E21" i="10"/>
  <c r="E33" i="10" s="1"/>
  <c r="D21" i="10"/>
  <c r="C21" i="10"/>
  <c r="B21" i="10"/>
  <c r="G19" i="10"/>
  <c r="G18" i="10"/>
  <c r="G17" i="10"/>
  <c r="G16" i="10"/>
  <c r="F16" i="10"/>
  <c r="E16" i="10"/>
  <c r="D16" i="10"/>
  <c r="C16" i="10"/>
  <c r="B16" i="10"/>
  <c r="G15" i="10"/>
  <c r="G14" i="10"/>
  <c r="G13" i="10"/>
  <c r="G12" i="10"/>
  <c r="F12" i="10"/>
  <c r="E12" i="10"/>
  <c r="D12" i="10"/>
  <c r="C12" i="10"/>
  <c r="B12" i="10"/>
  <c r="G11" i="10"/>
  <c r="G9" i="10"/>
  <c r="G33" i="10" s="1"/>
  <c r="F9" i="10"/>
  <c r="F33" i="10" s="1"/>
  <c r="E9" i="10"/>
  <c r="D9" i="10"/>
  <c r="D33" i="10" s="1"/>
  <c r="C9" i="10"/>
  <c r="C33" i="10" s="1"/>
  <c r="B9" i="10"/>
  <c r="B33" i="10" s="1"/>
  <c r="A2" i="10"/>
  <c r="G71" i="9"/>
  <c r="F71" i="9"/>
  <c r="E71" i="9"/>
  <c r="D71" i="9"/>
  <c r="C71" i="9"/>
  <c r="B71" i="9"/>
  <c r="G61" i="9"/>
  <c r="F61" i="9"/>
  <c r="E61" i="9"/>
  <c r="D61" i="9"/>
  <c r="D43" i="9" s="1"/>
  <c r="C61" i="9"/>
  <c r="B61" i="9"/>
  <c r="G53" i="9"/>
  <c r="F53" i="9"/>
  <c r="E53" i="9"/>
  <c r="D53" i="9"/>
  <c r="C53" i="9"/>
  <c r="B53" i="9"/>
  <c r="G44" i="9"/>
  <c r="G43" i="9" s="1"/>
  <c r="F44" i="9"/>
  <c r="E44" i="9"/>
  <c r="E43" i="9" s="1"/>
  <c r="D44" i="9"/>
  <c r="C44" i="9"/>
  <c r="C43" i="9" s="1"/>
  <c r="B44" i="9"/>
  <c r="F43" i="9"/>
  <c r="G37" i="9"/>
  <c r="F37" i="9"/>
  <c r="E37" i="9"/>
  <c r="D37" i="9"/>
  <c r="C37" i="9"/>
  <c r="B37" i="9"/>
  <c r="G27" i="9"/>
  <c r="F27" i="9"/>
  <c r="E27" i="9"/>
  <c r="D27" i="9"/>
  <c r="C27" i="9"/>
  <c r="B27" i="9"/>
  <c r="G19" i="9"/>
  <c r="G9" i="9" s="1"/>
  <c r="F19" i="9"/>
  <c r="E19" i="9"/>
  <c r="E9" i="9" s="1"/>
  <c r="C19" i="9"/>
  <c r="B19" i="9"/>
  <c r="G10" i="9"/>
  <c r="F10" i="9"/>
  <c r="E10" i="9"/>
  <c r="D10" i="9"/>
  <c r="C10" i="9"/>
  <c r="B10" i="9"/>
  <c r="D9" i="9"/>
  <c r="C9" i="9"/>
  <c r="B9" i="9"/>
  <c r="G64" i="8"/>
  <c r="F64" i="8"/>
  <c r="E64" i="8"/>
  <c r="D64" i="8"/>
  <c r="C64" i="8"/>
  <c r="B64" i="8"/>
  <c r="G46" i="8"/>
  <c r="F46" i="8"/>
  <c r="E46" i="8"/>
  <c r="D46" i="8"/>
  <c r="C46" i="8"/>
  <c r="B46" i="8"/>
  <c r="G9" i="8"/>
  <c r="F9" i="8"/>
  <c r="E9" i="8"/>
  <c r="D9" i="8"/>
  <c r="C9" i="8"/>
  <c r="B9" i="8"/>
  <c r="G159" i="7"/>
  <c r="F159" i="7"/>
  <c r="E159" i="7"/>
  <c r="D159" i="7"/>
  <c r="C159" i="7"/>
  <c r="B159" i="7"/>
  <c r="G157" i="7"/>
  <c r="G156" i="7"/>
  <c r="G155" i="7"/>
  <c r="G154" i="7"/>
  <c r="G153" i="7"/>
  <c r="G152" i="7"/>
  <c r="G151" i="7"/>
  <c r="G150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/>
  <c r="F137" i="7"/>
  <c r="E137" i="7"/>
  <c r="D137" i="7"/>
  <c r="C137" i="7"/>
  <c r="B137" i="7"/>
  <c r="G136" i="7"/>
  <c r="G135" i="7"/>
  <c r="G134" i="7"/>
  <c r="G133" i="7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/>
  <c r="F123" i="7"/>
  <c r="E123" i="7"/>
  <c r="D123" i="7"/>
  <c r="C123" i="7"/>
  <c r="B123" i="7"/>
  <c r="G122" i="7"/>
  <c r="G121" i="7"/>
  <c r="G120" i="7"/>
  <c r="G119" i="7"/>
  <c r="G118" i="7"/>
  <c r="G117" i="7"/>
  <c r="G116" i="7"/>
  <c r="G115" i="7"/>
  <c r="G114" i="7"/>
  <c r="G113" i="7"/>
  <c r="F113" i="7"/>
  <c r="E113" i="7"/>
  <c r="D113" i="7"/>
  <c r="C113" i="7"/>
  <c r="B113" i="7"/>
  <c r="G112" i="7"/>
  <c r="G111" i="7"/>
  <c r="G110" i="7"/>
  <c r="G109" i="7"/>
  <c r="G108" i="7"/>
  <c r="G107" i="7"/>
  <c r="G106" i="7"/>
  <c r="G105" i="7"/>
  <c r="G104" i="7"/>
  <c r="G103" i="7"/>
  <c r="F103" i="7"/>
  <c r="E103" i="7"/>
  <c r="D103" i="7"/>
  <c r="C103" i="7"/>
  <c r="B103" i="7"/>
  <c r="G102" i="7"/>
  <c r="G101" i="7"/>
  <c r="G100" i="7"/>
  <c r="G99" i="7"/>
  <c r="G98" i="7"/>
  <c r="G97" i="7"/>
  <c r="G96" i="7"/>
  <c r="G95" i="7"/>
  <c r="G94" i="7"/>
  <c r="G93" i="7"/>
  <c r="F93" i="7"/>
  <c r="E93" i="7"/>
  <c r="D93" i="7"/>
  <c r="C93" i="7"/>
  <c r="B93" i="7"/>
  <c r="G92" i="7"/>
  <c r="G91" i="7"/>
  <c r="G90" i="7"/>
  <c r="G89" i="7"/>
  <c r="G88" i="7"/>
  <c r="G87" i="7"/>
  <c r="G86" i="7"/>
  <c r="G85" i="7"/>
  <c r="F85" i="7"/>
  <c r="E85" i="7"/>
  <c r="D85" i="7"/>
  <c r="C85" i="7"/>
  <c r="B85" i="7"/>
  <c r="G84" i="7"/>
  <c r="F84" i="7"/>
  <c r="E84" i="7"/>
  <c r="D84" i="7"/>
  <c r="C84" i="7"/>
  <c r="B84" i="7"/>
  <c r="G82" i="7"/>
  <c r="G81" i="7"/>
  <c r="G80" i="7"/>
  <c r="G79" i="7"/>
  <c r="G78" i="7"/>
  <c r="G77" i="7"/>
  <c r="G76" i="7"/>
  <c r="G75" i="7"/>
  <c r="F75" i="7"/>
  <c r="E75" i="7"/>
  <c r="D75" i="7"/>
  <c r="C75" i="7"/>
  <c r="B75" i="7"/>
  <c r="G74" i="7"/>
  <c r="G73" i="7"/>
  <c r="G72" i="7"/>
  <c r="G71" i="7"/>
  <c r="F71" i="7"/>
  <c r="E71" i="7"/>
  <c r="D71" i="7"/>
  <c r="C71" i="7"/>
  <c r="B71" i="7"/>
  <c r="G70" i="7"/>
  <c r="G69" i="7"/>
  <c r="G68" i="7"/>
  <c r="G67" i="7"/>
  <c r="G66" i="7"/>
  <c r="G65" i="7"/>
  <c r="G64" i="7"/>
  <c r="G63" i="7"/>
  <c r="G62" i="7"/>
  <c r="F62" i="7"/>
  <c r="E62" i="7"/>
  <c r="D62" i="7"/>
  <c r="C62" i="7"/>
  <c r="B62" i="7"/>
  <c r="G61" i="7"/>
  <c r="G60" i="7"/>
  <c r="G59" i="7"/>
  <c r="G58" i="7"/>
  <c r="F58" i="7"/>
  <c r="E58" i="7"/>
  <c r="D58" i="7"/>
  <c r="C58" i="7"/>
  <c r="B58" i="7"/>
  <c r="G57" i="7"/>
  <c r="G56" i="7"/>
  <c r="G55" i="7"/>
  <c r="G54" i="7"/>
  <c r="G53" i="7"/>
  <c r="G52" i="7"/>
  <c r="G51" i="7"/>
  <c r="G50" i="7"/>
  <c r="G49" i="7"/>
  <c r="G48" i="7"/>
  <c r="F48" i="7"/>
  <c r="E48" i="7"/>
  <c r="D48" i="7"/>
  <c r="C48" i="7"/>
  <c r="B48" i="7"/>
  <c r="G47" i="7"/>
  <c r="G46" i="7"/>
  <c r="G45" i="7"/>
  <c r="G44" i="7"/>
  <c r="G43" i="7"/>
  <c r="G42" i="7"/>
  <c r="G41" i="7"/>
  <c r="G40" i="7"/>
  <c r="G39" i="7"/>
  <c r="G38" i="7"/>
  <c r="F38" i="7"/>
  <c r="E38" i="7"/>
  <c r="D38" i="7"/>
  <c r="C38" i="7"/>
  <c r="B38" i="7"/>
  <c r="G37" i="7"/>
  <c r="G36" i="7"/>
  <c r="G35" i="7"/>
  <c r="G34" i="7"/>
  <c r="G33" i="7"/>
  <c r="G32" i="7"/>
  <c r="G31" i="7"/>
  <c r="G30" i="7"/>
  <c r="G29" i="7"/>
  <c r="G28" i="7"/>
  <c r="F28" i="7"/>
  <c r="E28" i="7"/>
  <c r="D28" i="7"/>
  <c r="C28" i="7"/>
  <c r="B28" i="7"/>
  <c r="G27" i="7"/>
  <c r="G26" i="7"/>
  <c r="G25" i="7"/>
  <c r="G24" i="7"/>
  <c r="G23" i="7"/>
  <c r="G22" i="7"/>
  <c r="G21" i="7"/>
  <c r="G20" i="7"/>
  <c r="G19" i="7"/>
  <c r="G18" i="7"/>
  <c r="F18" i="7"/>
  <c r="E18" i="7"/>
  <c r="D18" i="7"/>
  <c r="C18" i="7"/>
  <c r="B18" i="7"/>
  <c r="G17" i="7"/>
  <c r="G16" i="7"/>
  <c r="G15" i="7"/>
  <c r="G14" i="7"/>
  <c r="G13" i="7"/>
  <c r="G12" i="7"/>
  <c r="G11" i="7"/>
  <c r="G10" i="7"/>
  <c r="F10" i="7"/>
  <c r="E10" i="7"/>
  <c r="D10" i="7"/>
  <c r="C10" i="7"/>
  <c r="B10" i="7"/>
  <c r="G9" i="7"/>
  <c r="F9" i="7"/>
  <c r="E9" i="7"/>
  <c r="D9" i="7"/>
  <c r="C9" i="7"/>
  <c r="B9" i="7"/>
  <c r="G75" i="6"/>
  <c r="F75" i="6"/>
  <c r="E75" i="6"/>
  <c r="D75" i="6"/>
  <c r="C75" i="6"/>
  <c r="B75" i="6"/>
  <c r="G74" i="6"/>
  <c r="G73" i="6"/>
  <c r="G70" i="6"/>
  <c r="F70" i="6"/>
  <c r="E70" i="6"/>
  <c r="D70" i="6"/>
  <c r="C70" i="6"/>
  <c r="B70" i="6"/>
  <c r="G68" i="6"/>
  <c r="G67" i="6"/>
  <c r="F67" i="6"/>
  <c r="E67" i="6"/>
  <c r="D67" i="6"/>
  <c r="C67" i="6"/>
  <c r="B67" i="6"/>
  <c r="G65" i="6"/>
  <c r="F65" i="6"/>
  <c r="E65" i="6"/>
  <c r="D65" i="6"/>
  <c r="C65" i="6"/>
  <c r="B65" i="6"/>
  <c r="G63" i="6"/>
  <c r="G62" i="6"/>
  <c r="G61" i="6"/>
  <c r="G60" i="6"/>
  <c r="G59" i="6"/>
  <c r="F59" i="6"/>
  <c r="E59" i="6"/>
  <c r="D59" i="6"/>
  <c r="C59" i="6"/>
  <c r="B59" i="6"/>
  <c r="G58" i="6"/>
  <c r="G57" i="6"/>
  <c r="G56" i="6"/>
  <c r="G55" i="6"/>
  <c r="G54" i="6"/>
  <c r="F54" i="6"/>
  <c r="E54" i="6"/>
  <c r="D54" i="6"/>
  <c r="C54" i="6"/>
  <c r="B54" i="6"/>
  <c r="G53" i="6"/>
  <c r="G52" i="6"/>
  <c r="G51" i="6"/>
  <c r="G50" i="6"/>
  <c r="G49" i="6"/>
  <c r="D49" i="6"/>
  <c r="G48" i="6"/>
  <c r="D48" i="6"/>
  <c r="G47" i="6"/>
  <c r="G46" i="6"/>
  <c r="G45" i="6"/>
  <c r="F45" i="6"/>
  <c r="E45" i="6"/>
  <c r="D45" i="6"/>
  <c r="C45" i="6"/>
  <c r="B45" i="6"/>
  <c r="G42" i="6"/>
  <c r="G41" i="6"/>
  <c r="F41" i="6"/>
  <c r="E41" i="6"/>
  <c r="D41" i="6"/>
  <c r="C41" i="6"/>
  <c r="B41" i="6"/>
  <c r="G39" i="6"/>
  <c r="G38" i="6"/>
  <c r="G37" i="6"/>
  <c r="F37" i="6"/>
  <c r="E37" i="6"/>
  <c r="D37" i="6"/>
  <c r="C37" i="6"/>
  <c r="B37" i="6"/>
  <c r="G36" i="6"/>
  <c r="G35" i="6"/>
  <c r="F35" i="6"/>
  <c r="E35" i="6"/>
  <c r="D35" i="6"/>
  <c r="C35" i="6"/>
  <c r="B35" i="6"/>
  <c r="G34" i="6"/>
  <c r="D34" i="6"/>
  <c r="G33" i="6"/>
  <c r="D33" i="6"/>
  <c r="G32" i="6"/>
  <c r="D32" i="6"/>
  <c r="G31" i="6"/>
  <c r="D31" i="6"/>
  <c r="G30" i="6"/>
  <c r="D30" i="6"/>
  <c r="G29" i="6"/>
  <c r="D29" i="6"/>
  <c r="G28" i="6"/>
  <c r="F28" i="6"/>
  <c r="E28" i="6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6" i="6"/>
  <c r="F16" i="6"/>
  <c r="E16" i="6"/>
  <c r="D16" i="6"/>
  <c r="C16" i="6"/>
  <c r="B16" i="6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70" i="5"/>
  <c r="C70" i="5"/>
  <c r="D68" i="5"/>
  <c r="C68" i="5"/>
  <c r="B68" i="5"/>
  <c r="D64" i="5"/>
  <c r="C64" i="5"/>
  <c r="B64" i="5"/>
  <c r="D63" i="5"/>
  <c r="C63" i="5"/>
  <c r="C72" i="5" s="1"/>
  <c r="C74" i="5" s="1"/>
  <c r="B63" i="5"/>
  <c r="D55" i="5"/>
  <c r="C55" i="5"/>
  <c r="D53" i="5"/>
  <c r="C53" i="5"/>
  <c r="B53" i="5"/>
  <c r="D49" i="5"/>
  <c r="C49" i="5"/>
  <c r="B49" i="5"/>
  <c r="D48" i="5"/>
  <c r="D57" i="5" s="1"/>
  <c r="D59" i="5" s="1"/>
  <c r="C48" i="5"/>
  <c r="B48" i="5"/>
  <c r="D44" i="5"/>
  <c r="C44" i="5"/>
  <c r="B44" i="5"/>
  <c r="D40" i="5"/>
  <c r="C40" i="5"/>
  <c r="B40" i="5"/>
  <c r="D37" i="5"/>
  <c r="C37" i="5"/>
  <c r="B37" i="5"/>
  <c r="D29" i="5"/>
  <c r="C29" i="5"/>
  <c r="B29" i="5"/>
  <c r="B21" i="5"/>
  <c r="B23" i="5" s="1"/>
  <c r="B25" i="5" s="1"/>
  <c r="B33" i="5" s="1"/>
  <c r="D17" i="5"/>
  <c r="C17" i="5"/>
  <c r="D13" i="5"/>
  <c r="C13" i="5"/>
  <c r="B13" i="5"/>
  <c r="D8" i="5"/>
  <c r="D21" i="5" s="1"/>
  <c r="D23" i="5" s="1"/>
  <c r="D25" i="5" s="1"/>
  <c r="D33" i="5" s="1"/>
  <c r="C8" i="5"/>
  <c r="B8" i="5"/>
  <c r="A2" i="5"/>
  <c r="K20" i="4"/>
  <c r="J20" i="4"/>
  <c r="I20" i="4"/>
  <c r="H20" i="4"/>
  <c r="G20" i="4"/>
  <c r="E20" i="4"/>
  <c r="K14" i="4"/>
  <c r="J14" i="4"/>
  <c r="I14" i="4"/>
  <c r="H14" i="4"/>
  <c r="G14" i="4"/>
  <c r="E14" i="4"/>
  <c r="K8" i="4"/>
  <c r="J8" i="4"/>
  <c r="I8" i="4"/>
  <c r="H8" i="4"/>
  <c r="G8" i="4"/>
  <c r="E8" i="4"/>
  <c r="A4" i="4"/>
  <c r="A4" i="5" s="1"/>
  <c r="A2" i="4"/>
  <c r="F41" i="3"/>
  <c r="E41" i="3"/>
  <c r="D41" i="3"/>
  <c r="C41" i="3"/>
  <c r="B41" i="3"/>
  <c r="H27" i="3"/>
  <c r="G27" i="3"/>
  <c r="F27" i="3"/>
  <c r="E27" i="3"/>
  <c r="D27" i="3"/>
  <c r="C27" i="3"/>
  <c r="B27" i="3"/>
  <c r="H22" i="3"/>
  <c r="G22" i="3"/>
  <c r="F22" i="3"/>
  <c r="E22" i="3"/>
  <c r="D22" i="3"/>
  <c r="C22" i="3"/>
  <c r="B22" i="3"/>
  <c r="H20" i="3"/>
  <c r="G20" i="3"/>
  <c r="F20" i="3"/>
  <c r="E20" i="3"/>
  <c r="D20" i="3"/>
  <c r="C20" i="3"/>
  <c r="B20" i="3"/>
  <c r="H13" i="3"/>
  <c r="G13" i="3"/>
  <c r="F13" i="3"/>
  <c r="E13" i="3"/>
  <c r="D13" i="3"/>
  <c r="C13" i="3"/>
  <c r="B13" i="3"/>
  <c r="H9" i="3"/>
  <c r="G9" i="3"/>
  <c r="F9" i="3"/>
  <c r="E9" i="3"/>
  <c r="D9" i="3"/>
  <c r="C9" i="3"/>
  <c r="B9" i="3"/>
  <c r="H8" i="3"/>
  <c r="G8" i="3"/>
  <c r="F8" i="3"/>
  <c r="E8" i="3"/>
  <c r="D8" i="3"/>
  <c r="C8" i="3"/>
  <c r="B8" i="3"/>
  <c r="B6" i="3"/>
  <c r="A2" i="3"/>
  <c r="F75" i="2"/>
  <c r="E75" i="2"/>
  <c r="E68" i="2"/>
  <c r="E63" i="2"/>
  <c r="C60" i="2"/>
  <c r="B60" i="2"/>
  <c r="F57" i="2"/>
  <c r="E57" i="2"/>
  <c r="E42" i="2"/>
  <c r="C41" i="2"/>
  <c r="B41" i="2"/>
  <c r="F38" i="2"/>
  <c r="E38" i="2"/>
  <c r="C38" i="2"/>
  <c r="B38" i="2"/>
  <c r="F31" i="2"/>
  <c r="E31" i="2"/>
  <c r="C31" i="2"/>
  <c r="B31" i="2"/>
  <c r="F27" i="2"/>
  <c r="E27" i="2"/>
  <c r="B25" i="2"/>
  <c r="B47" i="2" s="1"/>
  <c r="B62" i="2" s="1"/>
  <c r="F23" i="2"/>
  <c r="E23" i="2"/>
  <c r="F19" i="2"/>
  <c r="E19" i="2"/>
  <c r="C17" i="2"/>
  <c r="B17" i="2"/>
  <c r="F9" i="2"/>
  <c r="F47" i="2" s="1"/>
  <c r="F59" i="2" s="1"/>
  <c r="E9" i="2"/>
  <c r="E47" i="2" s="1"/>
  <c r="E59" i="2" s="1"/>
  <c r="C9" i="2"/>
  <c r="B9" i="2"/>
  <c r="F6" i="2"/>
  <c r="E6" i="2"/>
  <c r="G28" i="22" l="1"/>
  <c r="D29" i="19"/>
  <c r="D72" i="5"/>
  <c r="D74" i="5" s="1"/>
  <c r="C57" i="5"/>
  <c r="C59" i="5" s="1"/>
  <c r="C21" i="5"/>
  <c r="C23" i="5" s="1"/>
  <c r="C25" i="5" s="1"/>
  <c r="C33" i="5" s="1"/>
  <c r="B72" i="5"/>
  <c r="B74" i="5" s="1"/>
  <c r="B57" i="5"/>
  <c r="B59" i="5" s="1"/>
  <c r="A5" i="10"/>
  <c r="C25" i="2"/>
  <c r="C47" i="2" s="1"/>
  <c r="C62" i="2" s="1"/>
  <c r="F63" i="2"/>
  <c r="F79" i="2" s="1"/>
  <c r="F81" i="2" s="1"/>
  <c r="E79" i="2"/>
  <c r="E81" i="2" s="1"/>
  <c r="G77" i="9"/>
  <c r="F9" i="9"/>
  <c r="F77" i="9" s="1"/>
  <c r="E77" i="9"/>
  <c r="D77" i="9"/>
  <c r="C77" i="9"/>
  <c r="B43" i="9"/>
  <c r="B77" i="9" s="1"/>
</calcChain>
</file>

<file path=xl/sharedStrings.xml><?xml version="1.0" encoding="utf-8"?>
<sst xmlns="http://schemas.openxmlformats.org/spreadsheetml/2006/main" count="1068" uniqueCount="624">
  <si>
    <t>Formato 1 Estado de Situación Financiera Detallado - LDF</t>
  </si>
  <si>
    <t>Estado de Situación Financiera Detallado - LDF</t>
  </si>
  <si>
    <t>(PESOS)</t>
  </si>
  <si>
    <t xml:space="preserve">   Concepto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</si>
  <si>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</si>
  <si>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</si>
  <si>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</si>
  <si>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</si>
  <si>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</si>
  <si>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</si>
  <si>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</si>
  <si>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</si>
  <si>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</si>
  <si>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</si>
  <si>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</si>
  <si>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</si>
  <si>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</si>
  <si>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</si>
  <si>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</si>
  <si>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</si>
  <si>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</si>
  <si>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</si>
  <si>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</si>
  <si>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</si>
  <si>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</si>
  <si>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</si>
  <si>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</si>
  <si>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</si>
  <si>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</si>
  <si>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</si>
  <si>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</si>
  <si>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</si>
  <si>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</si>
  <si>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</si>
  <si>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</si>
  <si>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</si>
  <si>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</si>
  <si>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</si>
  <si>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</si>
  <si>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</si>
  <si>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</si>
  <si>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</si>
  <si>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</si>
  <si>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</si>
  <si>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</si>
  <si>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</si>
  <si>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</si>
  <si>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</si>
  <si>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</si>
  <si>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</si>
  <si>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</si>
  <si>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</si>
  <si>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</si>
  <si>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</si>
  <si>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</si>
  <si>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</si>
  <si>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</si>
  <si>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</si>
  <si>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</si>
  <si>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</si>
  <si>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</si>
  <si>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</si>
  <si>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</si>
  <si>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</si>
  <si>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</si>
  <si>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</si>
  <si>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</si>
  <si>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</si>
  <si>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</si>
  <si>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</si>
  <si>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</si>
  <si>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</si>
  <si>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</si>
  <si>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</si>
  <si>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</si>
  <si>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</si>
  <si>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</si>
  <si>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</si>
  <si>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</si>
  <si>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</si>
  <si>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</si>
  <si>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</si>
  <si>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</si>
  <si>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</si>
  <si>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</si>
  <si>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</si>
  <si>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</si>
  <si>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</si>
  <si>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</si>
  <si>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</si>
  <si>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</si>
  <si>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</si>
  <si>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</si>
  <si>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</si>
  <si>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</si>
  <si>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</si>
  <si>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</si>
  <si>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</si>
  <si>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</si>
  <si>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</si>
  <si>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</si>
  <si>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</si>
  <si>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</si>
  <si>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</si>
  <si>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</si>
  <si>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</si>
  <si>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</si>
  <si>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</si>
  <si>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</si>
  <si>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</si>
  <si>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</si>
  <si>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</si>
  <si>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</si>
  <si>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</si>
  <si>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</si>
  <si>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</si>
  <si>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</si>
  <si>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</si>
  <si>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</si>
  <si>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</si>
  <si>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</si>
  <si>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</si>
  <si>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</si>
  <si>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</si>
  <si>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</si>
  <si>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</si>
  <si>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</si>
  <si>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</si>
  <si>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</si>
  <si>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</si>
  <si>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</si>
  <si>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</si>
  <si>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</si>
  <si>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</si>
  <si>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</si>
  <si>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</si>
  <si>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</si>
  <si>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</si>
  <si>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</si>
  <si>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</si>
  <si>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</si>
  <si>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</si>
  <si>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</si>
  <si>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</si>
  <si>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</si>
  <si>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</si>
  <si>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</si>
  <si>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</si>
  <si>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</si>
  <si>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</si>
  <si>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</si>
  <si>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</si>
  <si>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</si>
  <si>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</si>
  <si>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</si>
  <si>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</si>
  <si>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</si>
  <si>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</si>
  <si>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</si>
  <si>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</si>
  <si>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</si>
  <si>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</si>
  <si>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</si>
  <si>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</si>
  <si>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</si>
  <si>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</si>
  <si>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</si>
  <si>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</si>
  <si>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</si>
  <si>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</si>
  <si>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</si>
  <si>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</si>
  <si>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</si>
  <si>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</si>
  <si>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</si>
  <si>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</si>
  <si>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</si>
  <si>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</si>
  <si>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</si>
  <si>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</si>
  <si>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</si>
  <si>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</si>
  <si>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</si>
  <si>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</si>
  <si>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</si>
  <si>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</si>
  <si>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</si>
  <si>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</si>
  <si>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</si>
  <si>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</si>
  <si>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</si>
  <si>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</si>
  <si>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</si>
  <si>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</si>
  <si>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</si>
  <si>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</si>
  <si>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</si>
  <si>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</si>
  <si>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</si>
  <si>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</si>
  <si>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</si>
  <si>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</si>
  <si>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</si>
  <si>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</si>
  <si>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</si>
  <si>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</si>
  <si>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</si>
  <si>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</si>
  <si>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</si>
  <si>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</si>
  <si>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</si>
  <si>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</si>
  <si>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</si>
  <si>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</si>
  <si>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</si>
  <si>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</si>
  <si>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</si>
  <si>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</si>
  <si>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</si>
  <si>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</si>
  <si>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</si>
  <si>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</si>
  <si>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</si>
  <si>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</si>
  <si>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</si>
  <si>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</si>
  <si>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</si>
  <si>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</si>
  <si>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</si>
  <si>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</si>
  <si>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</si>
  <si>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</si>
  <si>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</si>
  <si>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</si>
  <si>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</si>
  <si>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</si>
  <si>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</si>
  <si>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</si>
  <si>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</si>
  <si>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</si>
  <si>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</si>
  <si>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</si>
  <si>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</si>
  <si>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</si>
  <si>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</si>
  <si>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</si>
  <si>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</si>
  <si>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</si>
  <si>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</si>
  <si>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</si>
  <si>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</si>
  <si>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</si>
  <si>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</si>
  <si>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</si>
  <si>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</si>
  <si>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</si>
  <si>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</si>
  <si>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</si>
  <si>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</si>
  <si>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</si>
  <si>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</si>
  <si>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</si>
  <si>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</si>
  <si>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</si>
  <si>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</si>
  <si>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</si>
  <si>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</si>
  <si>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</si>
  <si>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</si>
  <si>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</si>
  <si>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</si>
  <si>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</si>
  <si>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</si>
  <si>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</si>
  <si>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</si>
  <si>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</si>
  <si>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</si>
  <si>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</si>
  <si>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</si>
  <si>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</si>
  <si>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</si>
  <si>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</si>
  <si>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</si>
  <si>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</si>
  <si>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</si>
  <si>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</si>
  <si>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</si>
  <si>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</si>
  <si>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</si>
  <si>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</si>
  <si>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</si>
  <si>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</si>
  <si>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</si>
  <si>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</si>
  <si>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</si>
  <si>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</si>
  <si>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</si>
  <si>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</si>
  <si>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</si>
  <si>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</si>
  <si>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</si>
  <si>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</si>
  <si>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</si>
  <si>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</si>
  <si>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</si>
  <si>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</si>
  <si>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</si>
  <si>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</si>
  <si>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</si>
  <si>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</si>
  <si>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</si>
  <si>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</si>
  <si>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</si>
  <si>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</si>
  <si>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</si>
  <si>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</si>
  <si>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</si>
  <si>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</si>
  <si>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</si>
  <si>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</si>
  <si>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</si>
  <si>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</si>
  <si>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</si>
  <si>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</si>
  <si>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</si>
  <si>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</si>
  <si>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</si>
  <si>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</si>
  <si>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</si>
  <si>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</si>
  <si>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</si>
  <si>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</si>
  <si>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</si>
  <si>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</si>
  <si>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</si>
  <si>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</si>
  <si>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</si>
  <si>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</si>
  <si>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</si>
  <si>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</si>
  <si>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</si>
  <si>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</si>
  <si>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</si>
  <si>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</si>
  <si>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</si>
  <si>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</si>
  <si>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</si>
  <si>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</si>
  <si>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</si>
  <si>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</si>
  <si>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</si>
  <si>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</si>
  <si>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</si>
  <si>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</si>
  <si>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</si>
  <si>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</si>
  <si>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</si>
  <si>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</si>
  <si>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</si>
  <si>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</si>
  <si>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</si>
  <si>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</si>
  <si>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</si>
  <si>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</si>
  <si>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</si>
  <si>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</si>
  <si>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</si>
  <si>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</si>
  <si>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</si>
  <si>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</si>
  <si>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</si>
  <si>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</si>
  <si>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</si>
  <si>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</si>
  <si>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</si>
  <si>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</si>
  <si>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</si>
  <si>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</si>
  <si>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</si>
  <si>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</si>
  <si>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</si>
  <si>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</si>
  <si>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</si>
  <si>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</si>
  <si>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</si>
  <si>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</si>
  <si>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</si>
  <si>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</si>
  <si>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</si>
  <si>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</si>
  <si>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</si>
  <si>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</si>
  <si>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</si>
  <si>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</si>
  <si>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</si>
  <si>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</si>
  <si>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</si>
  <si>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</si>
  <si>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</si>
  <si>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</si>
  <si>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</si>
  <si>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</si>
  <si>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</si>
  <si>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</si>
  <si>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</si>
  <si>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</si>
  <si>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</si>
  <si>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</si>
  <si>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</si>
  <si>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</si>
  <si>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</si>
  <si>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</si>
  <si>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</si>
  <si>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</si>
  <si>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</si>
  <si>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</si>
  <si>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</si>
  <si>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</si>
  <si>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</si>
  <si>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</si>
  <si>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</si>
  <si>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</si>
  <si>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</si>
  <si>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</si>
  <si>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</si>
  <si>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</si>
  <si>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</si>
  <si>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</si>
  <si>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</si>
  <si>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</si>
  <si>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</si>
  <si>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</si>
  <si>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</si>
  <si>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</si>
  <si>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</si>
  <si>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</si>
  <si>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</si>
  <si>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</si>
  <si>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</si>
  <si>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Año en Cuestión
(de iniciativa de Ley)</t>
  </si>
  <si>
    <t>Año 1</t>
  </si>
  <si>
    <t>Año 2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</si>
  <si>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</si>
  <si>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</si>
  <si>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</si>
  <si>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</si>
  <si>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</si>
  <si>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</si>
  <si>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</si>
  <si>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</si>
  <si>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</si>
  <si>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</si>
  <si>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</si>
  <si>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</si>
  <si>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</si>
  <si>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</si>
  <si>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</si>
  <si>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</si>
  <si>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</si>
  <si>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</si>
  <si>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</si>
  <si>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</si>
  <si>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</si>
  <si>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</si>
  <si>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</si>
  <si>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</si>
  <si>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</si>
  <si>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</si>
  <si>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</si>
  <si>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</si>
  <si>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</si>
  <si>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</si>
  <si>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</si>
  <si>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</si>
  <si>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</si>
  <si>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</si>
  <si>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</si>
  <si>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</si>
  <si>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</si>
  <si>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</si>
  <si>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</si>
  <si>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</si>
  <si>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</si>
  <si>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</si>
  <si>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Año 5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</si>
  <si>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Año 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</si>
  <si>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Año 3 </t>
    </r>
    <r>
      <rPr>
        <b/>
        <vertAlign val="superscript"/>
        <sz val="8.25"/>
        <color rgb="FF000000"/>
        <rFont val="Calibri"/>
        <family val="2"/>
      </rPr>
      <t>1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</si>
  <si>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</si>
  <si>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</si>
  <si>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</si>
  <si>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</si>
  <si>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</si>
  <si>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</si>
  <si>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</si>
  <si>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</si>
  <si>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</si>
  <si>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</si>
  <si>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</si>
  <si>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</si>
  <si>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</si>
  <si>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</si>
  <si>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</si>
  <si>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</si>
  <si>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</si>
  <si>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</si>
  <si>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</si>
  <si>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</si>
  <si>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</si>
  <si>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</si>
  <si>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</si>
  <si>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</si>
  <si>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</si>
  <si>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</si>
  <si>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</si>
  <si>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</si>
  <si>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</si>
  <si>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</si>
  <si>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</si>
  <si>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</si>
  <si>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</si>
  <si>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</si>
  <si>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</si>
  <si>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</si>
  <si>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</si>
  <si>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</si>
  <si>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</si>
  <si>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</si>
  <si>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</si>
  <si>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</si>
  <si>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</si>
  <si>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</si>
  <si>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</si>
  <si>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</si>
  <si>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</si>
  <si>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</si>
  <si>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</si>
  <si>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</si>
  <si>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</si>
  <si>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</si>
  <si>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</si>
  <si>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</si>
  <si>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</si>
  <si>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</si>
  <si>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</si>
  <si>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Concepto (b)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</si>
  <si>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</si>
  <si>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</si>
  <si>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</si>
  <si>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</si>
  <si>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</si>
  <si>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</si>
  <si>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</si>
  <si>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</si>
  <si>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</si>
  <si>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</si>
  <si>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</si>
  <si>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</si>
  <si>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</si>
  <si>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</si>
  <si>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</si>
  <si>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</si>
  <si>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</si>
  <si>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</si>
  <si>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</si>
  <si>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</si>
  <si>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</si>
  <si>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</si>
  <si>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</si>
  <si>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</si>
  <si>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</si>
  <si>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</si>
  <si>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</si>
  <si>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</si>
  <si>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</si>
  <si>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</si>
  <si>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</si>
  <si>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Municipio de Uriangato Gto.</t>
  </si>
  <si>
    <t>del 01 de Enero al 30 de Septiembre de 2025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</si>
  <si>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</si>
  <si>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</si>
  <si>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</si>
  <si>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</si>
  <si>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</si>
  <si>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</si>
  <si>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</si>
  <si>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</si>
  <si>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</si>
  <si>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</si>
  <si>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</si>
  <si>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</si>
  <si>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</si>
  <si>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</si>
  <si>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</si>
  <si>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</si>
  <si>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</si>
  <si>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</si>
  <si>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</si>
  <si>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</si>
  <si>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</si>
  <si>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</si>
  <si>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</si>
  <si>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</si>
  <si>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</si>
  <si>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</si>
  <si>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</si>
  <si>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</si>
  <si>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</si>
  <si>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</si>
  <si>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</si>
  <si>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31111M410320000 COORDINACION MUNICIPAL DE FOMENTO AL COM</t>
  </si>
  <si>
    <t>31111M410900200 SISTEMA PARA EL DESARR INT DE LA FAMILIA</t>
  </si>
  <si>
    <t>31111M410900300 COMISION MPAL DEL DEP Y AP A LA JUVENTUD</t>
  </si>
  <si>
    <t>31111M410900400 CASA DE LA CULTURA URIANGATO</t>
  </si>
  <si>
    <t>al 31 de Diciembre de 2024 y al 30 de Septiembre de 2025</t>
  </si>
  <si>
    <t>31 de diciembre de 2024</t>
  </si>
  <si>
    <t xml:space="preserve"> </t>
  </si>
  <si>
    <t>Del 01 de Enero al 30 de Septiembre de 2025</t>
  </si>
  <si>
    <t>Romero25*</t>
  </si>
  <si>
    <t>Año 2023 (d)</t>
  </si>
  <si>
    <t>Año 2024 (d)</t>
  </si>
  <si>
    <t>Año2025 (d)</t>
  </si>
  <si>
    <t>PRESTACION LABORAL</t>
  </si>
  <si>
    <t>BENEFICIO DEFINIDO</t>
  </si>
  <si>
    <t>JR VALUACIONES ACTUARIALES, 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</si>
</sst>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dd/mm/yyyy;@"/>
    <numFmt numFmtId="165" formatCode="#,##0_ ;\-#,##0\ "/>
    <numFmt numFmtId="166" formatCode="_-* #,##0_-;\-* #,##0_-;_-* &quot;-&quot;??_-;_-@_-"/>
    <numFmt numFmtId="167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 applyProtection="1">
      <alignment vertical="center"/>
      <protection locked="0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 applyProtection="1">
      <alignment vertical="center"/>
      <protection locked="0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166" fontId="2" fillId="2" borderId="14" xfId="1" applyNumberFormat="1" applyFont="1" applyFill="1" applyBorder="1" applyAlignment="1">
      <alignment horizontal="centerContinuous" vertical="center"/>
    </xf>
    <xf numFmtId="166" fontId="2" fillId="2" borderId="15" xfId="1" applyNumberFormat="1" applyFont="1" applyFill="1" applyBorder="1" applyAlignment="1">
      <alignment horizontal="centerContinuous" vertical="center"/>
    </xf>
    <xf numFmtId="166" fontId="2" fillId="2" borderId="12" xfId="1" applyNumberFormat="1" applyFont="1" applyFill="1" applyBorder="1" applyAlignment="1">
      <alignment horizontal="center" vertical="center" wrapText="1"/>
    </xf>
    <xf numFmtId="166" fontId="2" fillId="0" borderId="14" xfId="1" applyNumberFormat="1" applyFont="1" applyBorder="1" applyAlignment="1" applyProtection="1">
      <alignment horizontal="right" vertical="top"/>
      <protection locked="0"/>
    </xf>
    <xf numFmtId="166" fontId="1" fillId="3" borderId="14" xfId="1" applyNumberFormat="1" applyFont="1" applyFill="1" applyBorder="1" applyAlignment="1" applyProtection="1">
      <alignment vertical="center"/>
      <protection locked="0"/>
    </xf>
    <xf numFmtId="166" fontId="0" fillId="3" borderId="14" xfId="1" applyNumberFormat="1" applyFont="1" applyFill="1" applyBorder="1" applyAlignment="1" applyProtection="1">
      <alignment vertical="center"/>
      <protection locked="0"/>
    </xf>
    <xf numFmtId="166" fontId="0" fillId="0" borderId="14" xfId="1" applyNumberFormat="1" applyFont="1" applyBorder="1" applyAlignment="1" applyProtection="1">
      <alignment horizontal="right" vertical="top"/>
      <protection locked="0"/>
    </xf>
    <xf numFmtId="166" fontId="0" fillId="0" borderId="8" xfId="1" applyNumberFormat="1" applyFont="1" applyBorder="1" applyAlignment="1">
      <alignment horizontal="center" vertical="center"/>
    </xf>
    <xf numFmtId="166" fontId="2" fillId="0" borderId="8" xfId="1" applyNumberFormat="1" applyFont="1" applyBorder="1" applyAlignment="1">
      <alignment horizontal="right" vertical="center"/>
    </xf>
    <xf numFmtId="166" fontId="0" fillId="0" borderId="15" xfId="1" applyNumberFormat="1" applyFont="1" applyBorder="1"/>
    <xf numFmtId="166" fontId="0" fillId="0" borderId="0" xfId="1" applyNumberFormat="1" applyFont="1"/>
    <xf numFmtId="165" fontId="0" fillId="3" borderId="14" xfId="5" applyNumberFormat="1" applyFont="1" applyFill="1" applyBorder="1" applyAlignment="1" applyProtection="1">
      <alignment vertical="center"/>
      <protection locked="0"/>
    </xf>
    <xf numFmtId="165" fontId="2" fillId="2" borderId="14" xfId="0" applyNumberFormat="1" applyFont="1" applyFill="1" applyBorder="1" applyAlignment="1">
      <alignment horizontal="centerContinuous" vertical="center"/>
    </xf>
    <xf numFmtId="165" fontId="2" fillId="2" borderId="15" xfId="0" applyNumberFormat="1" applyFont="1" applyFill="1" applyBorder="1" applyAlignment="1">
      <alignment horizontal="centerContinuous" vertical="center"/>
    </xf>
    <xf numFmtId="165" fontId="2" fillId="2" borderId="12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Border="1" applyAlignment="1" applyProtection="1">
      <alignment horizontal="right" vertical="top"/>
      <protection locked="0"/>
    </xf>
    <xf numFmtId="165" fontId="0" fillId="0" borderId="14" xfId="0" applyNumberFormat="1" applyBorder="1" applyAlignment="1" applyProtection="1">
      <alignment horizontal="right" vertical="top"/>
      <protection locked="0"/>
    </xf>
    <xf numFmtId="165" fontId="0" fillId="0" borderId="8" xfId="0" applyNumberFormat="1" applyBorder="1" applyAlignment="1">
      <alignment horizontal="center" vertical="center"/>
    </xf>
    <xf numFmtId="165" fontId="2" fillId="0" borderId="8" xfId="0" applyNumberFormat="1" applyFont="1" applyBorder="1" applyAlignment="1">
      <alignment horizontal="right" vertical="center"/>
    </xf>
    <xf numFmtId="165" fontId="0" fillId="0" borderId="15" xfId="0" applyNumberFormat="1" applyBorder="1"/>
    <xf numFmtId="165" fontId="0" fillId="0" borderId="0" xfId="0" applyNumberFormat="1"/>
    <xf numFmtId="3" fontId="2" fillId="0" borderId="14" xfId="0" applyNumberFormat="1" applyFont="1" applyBorder="1" applyAlignment="1" applyProtection="1">
      <alignment horizontal="right" vertical="top"/>
      <protection locked="0"/>
    </xf>
    <xf numFmtId="3" fontId="1" fillId="3" borderId="14" xfId="5" applyNumberFormat="1" applyFont="1" applyFill="1" applyBorder="1" applyAlignment="1" applyProtection="1">
      <alignment vertical="center"/>
      <protection locked="0"/>
    </xf>
    <xf numFmtId="3" fontId="0" fillId="3" borderId="14" xfId="5" applyNumberFormat="1" applyFont="1" applyFill="1" applyBorder="1" applyAlignment="1" applyProtection="1">
      <alignment vertical="center"/>
      <protection locked="0"/>
    </xf>
    <xf numFmtId="3" fontId="0" fillId="0" borderId="8" xfId="0" applyNumberFormat="1" applyBorder="1" applyAlignment="1">
      <alignment horizontal="center" vertical="center"/>
    </xf>
    <xf numFmtId="3" fontId="2" fillId="0" borderId="8" xfId="0" applyNumberFormat="1" applyFont="1" applyBorder="1" applyAlignment="1">
      <alignment horizontal="right" vertical="center"/>
    </xf>
    <xf numFmtId="3" fontId="0" fillId="0" borderId="15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165" fontId="0" fillId="0" borderId="14" xfId="5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5" applyNumberFormat="1" applyFont="1" applyFill="1" applyBorder="1" applyAlignment="1" applyProtection="1">
      <alignment vertical="center"/>
      <protection locked="0"/>
    </xf>
    <xf numFmtId="165" fontId="0" fillId="0" borderId="14" xfId="5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5" applyNumberFormat="1" applyFont="1" applyFill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1" fillId="0" borderId="8" xfId="1" applyNumberFormat="1" applyFont="1" applyFill="1" applyBorder="1" applyAlignment="1" applyProtection="1">
      <alignment vertical="center"/>
      <protection locked="0"/>
    </xf>
    <xf numFmtId="3" fontId="0" fillId="0" borderId="8" xfId="1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/>
    <xf numFmtId="3" fontId="0" fillId="0" borderId="14" xfId="0" applyNumberFormat="1" applyBorder="1" applyAlignment="1">
      <alignment vertical="center"/>
    </xf>
    <xf numFmtId="166" fontId="2" fillId="0" borderId="13" xfId="1" applyNumberFormat="1" applyFont="1" applyBorder="1" applyAlignment="1" applyProtection="1">
      <alignment vertical="center"/>
      <protection locked="0"/>
    </xf>
    <xf numFmtId="166" fontId="0" fillId="0" borderId="14" xfId="1" applyNumberFormat="1" applyFont="1" applyBorder="1" applyAlignment="1" applyProtection="1">
      <alignment vertical="center"/>
      <protection locked="0"/>
    </xf>
    <xf numFmtId="166" fontId="0" fillId="0" borderId="14" xfId="1" applyNumberFormat="1" applyFont="1" applyBorder="1"/>
    <xf numFmtId="166" fontId="2" fillId="0" borderId="14" xfId="1" applyNumberFormat="1" applyFont="1" applyBorder="1" applyAlignment="1" applyProtection="1">
      <alignment vertical="center"/>
      <protection locked="0"/>
    </xf>
    <xf numFmtId="166" fontId="0" fillId="0" borderId="14" xfId="1" applyNumberFormat="1" applyFont="1" applyBorder="1" applyAlignment="1">
      <alignment vertical="center"/>
    </xf>
    <xf numFmtId="3" fontId="1" fillId="0" borderId="8" xfId="5" applyNumberFormat="1" applyFont="1" applyFill="1" applyBorder="1" applyAlignment="1" applyProtection="1">
      <alignment vertical="center"/>
      <protection locked="0"/>
    </xf>
    <xf numFmtId="3" fontId="0" fillId="0" borderId="8" xfId="5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6" fontId="2" fillId="0" borderId="8" xfId="1" applyNumberFormat="1" applyFont="1" applyBorder="1" applyAlignment="1" applyProtection="1">
      <alignment horizontal="right" vertical="center"/>
      <protection locked="0"/>
    </xf>
    <xf numFmtId="167" fontId="2" fillId="0" borderId="8" xfId="0" applyNumberFormat="1" applyFont="1" applyBorder="1" applyAlignment="1" applyProtection="1">
      <alignment horizontal="right" vertical="center"/>
      <protection locked="0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>
      <alignment horizontal="right" vertical="center"/>
    </xf>
    <xf numFmtId="0" fontId="23" fillId="0" borderId="0" xfId="7"/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3" fontId="1" fillId="0" borderId="14" xfId="8" applyNumberFormat="1" applyFont="1" applyFill="1" applyBorder="1" applyAlignment="1" applyProtection="1">
      <alignment horizontal="right" vertical="center"/>
      <protection locked="0"/>
    </xf>
    <xf numFmtId="3" fontId="0" fillId="0" borderId="15" xfId="0" applyNumberFormat="1" applyBorder="1" applyAlignment="1">
      <alignment vertical="center"/>
    </xf>
    <xf numFmtId="3" fontId="1" fillId="0" borderId="14" xfId="8" applyNumberFormat="1" applyFont="1" applyFill="1" applyBorder="1" applyAlignment="1" applyProtection="1">
      <alignment horizontal="right" vertical="center"/>
      <protection locked="0"/>
    </xf>
    <xf numFmtId="3" fontId="1" fillId="0" borderId="14" xfId="8" applyNumberFormat="1" applyFont="1" applyFill="1" applyBorder="1" applyAlignment="1" applyProtection="1">
      <alignment horizontal="right" vertical="center"/>
      <protection locked="0"/>
    </xf>
    <xf numFmtId="4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13" xfId="0" applyNumberFormat="1" applyBorder="1" applyAlignment="1">
      <alignment vertical="center"/>
    </xf>
    <xf numFmtId="4" fontId="0" fillId="0" borderId="0" xfId="0" applyNumberFormat="1"/>
    <xf numFmtId="165" fontId="2" fillId="0" borderId="14" xfId="8" applyNumberFormat="1" applyFont="1" applyFill="1" applyBorder="1" applyAlignment="1" applyProtection="1">
      <alignment horizontal="right" vertical="center"/>
      <protection locked="0"/>
    </xf>
    <xf numFmtId="165" fontId="2" fillId="0" borderId="14" xfId="8" applyNumberFormat="1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center" vertical="center" wrapText="1"/>
    </xf>
    <xf numFmtId="3" fontId="0" fillId="0" borderId="14" xfId="9" applyNumberFormat="1" applyFont="1" applyFill="1" applyBorder="1" applyProtection="1">
      <protection locked="0"/>
    </xf>
    <xf numFmtId="3" fontId="1" fillId="0" borderId="14" xfId="9" applyNumberFormat="1" applyFont="1" applyFill="1" applyBorder="1" applyProtection="1">
      <protection locked="0"/>
    </xf>
    <xf numFmtId="3" fontId="1" fillId="0" borderId="14" xfId="9" applyNumberFormat="1" applyFont="1" applyFill="1" applyBorder="1" applyProtection="1">
      <protection locked="0"/>
    </xf>
    <xf numFmtId="3" fontId="0" fillId="0" borderId="14" xfId="9" applyNumberFormat="1" applyFont="1" applyFill="1" applyBorder="1" applyProtection="1">
      <protection locked="0"/>
    </xf>
    <xf numFmtId="3" fontId="1" fillId="0" borderId="14" xfId="9" applyNumberFormat="1" applyFont="1" applyFill="1" applyBorder="1" applyProtection="1">
      <protection locked="0"/>
    </xf>
    <xf numFmtId="3" fontId="1" fillId="0" borderId="14" xfId="9" applyNumberFormat="1" applyFont="1" applyFill="1" applyBorder="1" applyProtection="1">
      <protection locked="0"/>
    </xf>
    <xf numFmtId="3" fontId="1" fillId="0" borderId="14" xfId="9" applyNumberFormat="1" applyFont="1" applyFill="1" applyBorder="1" applyProtection="1">
      <protection locked="0"/>
    </xf>
    <xf numFmtId="3" fontId="0" fillId="0" borderId="14" xfId="9" applyNumberFormat="1" applyFont="1" applyFill="1" applyBorder="1" applyProtection="1">
      <protection locked="0"/>
    </xf>
    <xf numFmtId="3" fontId="1" fillId="0" borderId="14" xfId="9" applyNumberFormat="1" applyFont="1" applyFill="1" applyBorder="1" applyProtection="1">
      <protection locked="0"/>
    </xf>
    <xf numFmtId="3" fontId="0" fillId="0" borderId="14" xfId="9" applyNumberFormat="1" applyFont="1" applyFill="1" applyBorder="1"/>
    <xf numFmtId="3" fontId="1" fillId="0" borderId="14" xfId="9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center" vertical="center" wrapText="1"/>
    </xf>
    <xf numFmtId="3" fontId="1" fillId="0" borderId="14" xfId="9" applyNumberFormat="1" applyFont="1" applyFill="1" applyBorder="1" applyProtection="1">
      <protection locked="0"/>
    </xf>
    <xf numFmtId="3" fontId="0" fillId="0" borderId="14" xfId="0" applyNumberFormat="1" applyFon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horizontal="center"/>
    </xf>
    <xf numFmtId="3" fontId="2" fillId="0" borderId="14" xfId="0" applyNumberFormat="1" applyFont="1" applyBorder="1"/>
    <xf numFmtId="3" fontId="24" fillId="0" borderId="18" xfId="0" applyNumberFormat="1" applyFont="1" applyFill="1" applyBorder="1" applyAlignment="1" applyProtection="1">
      <alignment vertical="center"/>
    </xf>
    <xf numFmtId="3" fontId="0" fillId="0" borderId="14" xfId="0" applyNumberFormat="1" applyFont="1" applyBorder="1" applyAlignment="1" applyProtection="1">
      <alignment vertical="center"/>
      <protection locked="0"/>
    </xf>
    <xf numFmtId="43" fontId="0" fillId="0" borderId="14" xfId="1" applyFont="1" applyBorder="1" applyAlignment="1" applyProtection="1">
      <alignment horizontal="right" vertical="top"/>
      <protection locked="0"/>
    </xf>
    <xf numFmtId="3" fontId="0" fillId="2" borderId="16" xfId="0" applyNumberForma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0">
    <cellStyle name="Millares" xfId="1" builtinId="3"/>
    <cellStyle name="Millares 2" xfId="5"/>
    <cellStyle name="Millares 3" xfId="8"/>
    <cellStyle name="Millares 4" xfId="9"/>
    <cellStyle name="Normal" xfId="0" builtinId="0"/>
    <cellStyle name="Normal 2" xfId="3"/>
    <cellStyle name="Normal 2 2" xfId="2"/>
    <cellStyle name="Normal 2 3" xfId="7"/>
    <cellStyle name="Normal 3" xfId="6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Tesoreria\Documents\SAP\SAP%20GUI\0361_F1_MURI_000_25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Hoja1!F26C2:F30C3" advise="1">
            <x14:values rows="5" cols="2">
              <value>
                <val>0</val>
              </value>
              <value>
                <val>0</val>
              </value>
              <value>
                <val>0</val>
              </value>
              <value>
                <val>0</val>
              </value>
              <value>
                <val>0</val>
              </value>
              <value>
                <val>0</val>
              </value>
              <value>
                <val>11152858.26</val>
              </value>
              <value>
                <val>5779310.7999999998</val>
              </value>
              <value>
                <val>0</val>
              </value>
              <value>
                <val>0</val>
              </value>
            </x14:values>
          </x14:oleItem>
        </mc:Choice>
        <mc:Fallback>
          <oleItem name="!Hoja1!F26C2:F30C3" advise="1"/>
        </mc:Fallback>
      </mc:AlternateContent>
      <mc:AlternateContent xmlns:mc="http://schemas.openxmlformats.org/markup-compatibility/2006">
        <mc:Choice Requires="x14">
          <x14:oleItem name="!Hoja1!F64C5:F66C6" advise="1">
            <x14:values rows="3" cols="2">
              <value>
                <val>82188557.620000005</val>
              </value>
              <value>
                <val>82188557.620000005</val>
              </value>
              <value>
                <val>14722910.57</val>
              </value>
              <value>
                <val>14722910.57</val>
              </value>
              <value>
                <val>0</val>
              </value>
              <value>
                <val>0</val>
              </value>
            </x14:values>
          </x14:oleItem>
        </mc:Choice>
        <mc:Fallback>
          <oleItem name="!Hoja1!F64C5:F66C6" advise="1"/>
        </mc:Fallback>
      </mc:AlternateContent>
      <mc:AlternateContent xmlns:mc="http://schemas.openxmlformats.org/markup-compatibility/2006">
        <mc:Choice Requires="x14">
          <x14:oleItem name="!Hoja1!F69C5:F71C6" advise="1">
            <x14:values rows="3" cols="2">
              <value>
                <val>99655898.150000006</val>
              </value>
              <value>
                <val>-84675072.640000001</val>
              </value>
              <value>
                <val>92148887.670000002</val>
              </value>
              <value>
                <val>177086005.53999999</val>
              </value>
              <value>
                <val>-1011000</val>
              </value>
              <value>
                <val>-1011000</val>
              </value>
            </x14:values>
          </x14:oleItem>
        </mc:Choice>
        <mc:Fallback>
          <oleItem name="!Hoja1!F69C5:F71C6" advise="1"/>
        </mc:Fallback>
      </mc:AlternateContent>
    </oleItems>
  </oleLin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82"/>
  <sheetViews>
    <sheetView showGridLines="0" topLeftCell="A49" zoomScale="75" zoomScaleNormal="75" workbookViewId="0">
      <selection activeCell="C74" sqref="C74:C75"/>
    </sheetView>
  </sheetViews>
  <sheetFormatPr baseColWidth="10" defaultColWidth="11" defaultRowHeight="15" x14ac:dyDescent="0.25"/>
  <cols>
    <col min="1" max="1" width="96.42578125" customWidth="1"/>
    <col min="2" max="2" width="23" customWidth="1"/>
    <col min="3" max="3" width="21.42578125" customWidth="1"/>
    <col min="4" max="4" width="98.7109375" bestFit="1" customWidth="1"/>
    <col min="5" max="5" width="15.5703125" customWidth="1"/>
    <col min="6" max="6" width="15.5703125" style="229" customWidth="1"/>
  </cols>
  <sheetData>
    <row r="1" spans="1:6" ht="40.9" customHeight="1" x14ac:dyDescent="0.25">
      <c r="A1" s="254" t="s">
        <v>0</v>
      </c>
      <c r="B1" s="255"/>
      <c r="C1" s="255"/>
      <c r="D1" s="255"/>
      <c r="E1" s="255"/>
      <c r="F1" s="256"/>
    </row>
    <row r="2" spans="1:6" ht="15" customHeight="1" x14ac:dyDescent="0.25">
      <c r="A2" s="263" t="s">
        <v>576</v>
      </c>
      <c r="B2" s="264"/>
      <c r="C2" s="264"/>
      <c r="D2" s="264"/>
      <c r="E2" s="264"/>
      <c r="F2" s="265"/>
    </row>
    <row r="3" spans="1:6" ht="15" customHeight="1" x14ac:dyDescent="0.25">
      <c r="A3" s="257" t="s">
        <v>1</v>
      </c>
      <c r="B3" s="258"/>
      <c r="C3" s="258"/>
      <c r="D3" s="258"/>
      <c r="E3" s="258"/>
      <c r="F3" s="259"/>
    </row>
    <row r="4" spans="1:6" ht="12.95" customHeight="1" x14ac:dyDescent="0.25">
      <c r="A4" s="257" t="s">
        <v>613</v>
      </c>
      <c r="B4" s="258"/>
      <c r="C4" s="258"/>
      <c r="D4" s="258"/>
      <c r="E4" s="258"/>
      <c r="F4" s="259"/>
    </row>
    <row r="5" spans="1:6" ht="9.75" customHeight="1" x14ac:dyDescent="0.25">
      <c r="A5" s="260" t="s">
        <v>2</v>
      </c>
      <c r="B5" s="261"/>
      <c r="C5" s="261"/>
      <c r="D5" s="261"/>
      <c r="E5" s="261"/>
      <c r="F5" s="262"/>
    </row>
    <row r="6" spans="1:6" ht="52.5" customHeight="1" x14ac:dyDescent="0.25">
      <c r="A6" s="40" t="s">
        <v>3</v>
      </c>
      <c r="B6" s="221">
        <v>2025</v>
      </c>
      <c r="C6" s="222" t="s">
        <v>614</v>
      </c>
      <c r="D6" s="42" t="s">
        <v>4</v>
      </c>
      <c r="E6" s="41">
        <f>B6</f>
        <v>2025</v>
      </c>
      <c r="F6" s="227" t="str">
        <f>C6</f>
        <v>31 de diciembre de 2024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228"/>
    </row>
    <row r="8" spans="1:6" x14ac:dyDescent="0.25">
      <c r="A8" s="2" t="s">
        <v>7</v>
      </c>
      <c r="B8" s="45"/>
      <c r="C8" s="45"/>
      <c r="D8" s="2" t="s">
        <v>8</v>
      </c>
      <c r="E8" s="45"/>
      <c r="F8" s="49"/>
    </row>
    <row r="9" spans="1:6" x14ac:dyDescent="0.25">
      <c r="A9" s="46" t="s">
        <v>9</v>
      </c>
      <c r="B9" s="121">
        <f>SUM(B10:B16)</f>
        <v>121268826.25</v>
      </c>
      <c r="C9" s="121">
        <f>SUM(C10:C16)</f>
        <v>42318099.079999998</v>
      </c>
      <c r="D9" s="46" t="s">
        <v>10</v>
      </c>
      <c r="E9" s="121">
        <f>SUM(E10:E18)</f>
        <v>7981861.4400000004</v>
      </c>
      <c r="F9" s="121">
        <f>SUM(F10:F18)</f>
        <v>11954349.479999999</v>
      </c>
    </row>
    <row r="10" spans="1:6" x14ac:dyDescent="0.25">
      <c r="A10" s="48" t="s">
        <v>11</v>
      </c>
      <c r="B10" s="223">
        <v>0</v>
      </c>
      <c r="C10" s="223">
        <v>0</v>
      </c>
      <c r="D10" s="48" t="s">
        <v>12</v>
      </c>
      <c r="E10" s="225">
        <v>-73487.44</v>
      </c>
      <c r="F10" s="226">
        <v>110.18</v>
      </c>
    </row>
    <row r="11" spans="1:6" x14ac:dyDescent="0.25">
      <c r="A11" s="48" t="s">
        <v>13</v>
      </c>
      <c r="B11" s="223">
        <v>12762262.84</v>
      </c>
      <c r="C11" s="223">
        <v>6724181.6900000004</v>
      </c>
      <c r="D11" s="48" t="s">
        <v>14</v>
      </c>
      <c r="E11" s="225">
        <v>1413676.69</v>
      </c>
      <c r="F11" s="226">
        <v>9908437.3599999994</v>
      </c>
    </row>
    <row r="12" spans="1:6" x14ac:dyDescent="0.25">
      <c r="A12" s="48" t="s">
        <v>15</v>
      </c>
      <c r="B12" s="223">
        <v>0</v>
      </c>
      <c r="C12" s="223">
        <v>0</v>
      </c>
      <c r="D12" s="48" t="s">
        <v>16</v>
      </c>
      <c r="E12" s="225">
        <v>4015238.63</v>
      </c>
      <c r="F12" s="226">
        <v>0</v>
      </c>
    </row>
    <row r="13" spans="1:6" x14ac:dyDescent="0.25">
      <c r="A13" s="48" t="s">
        <v>17</v>
      </c>
      <c r="B13" s="223">
        <v>108506563.41</v>
      </c>
      <c r="C13" s="223">
        <v>35593917.390000001</v>
      </c>
      <c r="D13" s="48" t="s">
        <v>18</v>
      </c>
      <c r="E13" s="225">
        <v>0</v>
      </c>
      <c r="F13" s="226">
        <v>0</v>
      </c>
    </row>
    <row r="14" spans="1:6" x14ac:dyDescent="0.25">
      <c r="A14" s="48" t="s">
        <v>19</v>
      </c>
      <c r="B14" s="223">
        <v>0</v>
      </c>
      <c r="C14" s="223">
        <v>0</v>
      </c>
      <c r="D14" s="48" t="s">
        <v>20</v>
      </c>
      <c r="E14" s="225">
        <v>0</v>
      </c>
      <c r="F14" s="226">
        <v>169100.7</v>
      </c>
    </row>
    <row r="15" spans="1:6" x14ac:dyDescent="0.25">
      <c r="A15" s="48" t="s">
        <v>21</v>
      </c>
      <c r="B15" s="223">
        <v>0</v>
      </c>
      <c r="C15" s="223">
        <v>0</v>
      </c>
      <c r="D15" s="48" t="s">
        <v>22</v>
      </c>
      <c r="E15" s="225">
        <v>0</v>
      </c>
      <c r="F15" s="226">
        <v>0</v>
      </c>
    </row>
    <row r="16" spans="1:6" x14ac:dyDescent="0.25">
      <c r="A16" s="48" t="s">
        <v>23</v>
      </c>
      <c r="B16" s="223">
        <v>0</v>
      </c>
      <c r="C16" s="223">
        <v>0</v>
      </c>
      <c r="D16" s="48" t="s">
        <v>24</v>
      </c>
      <c r="E16" s="225">
        <v>2091855.78</v>
      </c>
      <c r="F16" s="226">
        <v>1284069.55</v>
      </c>
    </row>
    <row r="17" spans="1:9" x14ac:dyDescent="0.25">
      <c r="A17" s="46" t="s">
        <v>25</v>
      </c>
      <c r="B17" s="121">
        <f>SUM(B18:B24)</f>
        <v>574354.40999999992</v>
      </c>
      <c r="C17" s="121">
        <f>SUM(C18:C24)</f>
        <v>616301.85000000009</v>
      </c>
      <c r="D17" s="48" t="s">
        <v>26</v>
      </c>
      <c r="E17" s="225">
        <v>0</v>
      </c>
      <c r="F17" s="226">
        <v>0</v>
      </c>
      <c r="I17" t="s">
        <v>615</v>
      </c>
    </row>
    <row r="18" spans="1:9" x14ac:dyDescent="0.25">
      <c r="A18" s="48" t="s">
        <v>27</v>
      </c>
      <c r="B18" s="223">
        <v>0</v>
      </c>
      <c r="C18" s="223">
        <v>0</v>
      </c>
      <c r="D18" s="48" t="s">
        <v>28</v>
      </c>
      <c r="E18" s="225">
        <v>534577.78</v>
      </c>
      <c r="F18" s="226">
        <v>592631.68999999994</v>
      </c>
    </row>
    <row r="19" spans="1:9" x14ac:dyDescent="0.25">
      <c r="A19" s="48" t="s">
        <v>29</v>
      </c>
      <c r="B19" s="223">
        <v>199632.72</v>
      </c>
      <c r="C19" s="223">
        <v>279591.56</v>
      </c>
      <c r="D19" s="46" t="s">
        <v>30</v>
      </c>
      <c r="E19" s="121">
        <f>SUM(E20:E22)</f>
        <v>0</v>
      </c>
      <c r="F19" s="121">
        <f>SUM(F20:F22)</f>
        <v>0</v>
      </c>
    </row>
    <row r="20" spans="1:9" x14ac:dyDescent="0.25">
      <c r="A20" s="48" t="s">
        <v>31</v>
      </c>
      <c r="B20" s="223">
        <v>18100</v>
      </c>
      <c r="C20" s="223">
        <v>18100</v>
      </c>
      <c r="D20" s="48" t="s">
        <v>32</v>
      </c>
      <c r="E20" s="121">
        <v>0</v>
      </c>
      <c r="F20" s="121">
        <v>0</v>
      </c>
    </row>
    <row r="21" spans="1:9" x14ac:dyDescent="0.25">
      <c r="A21" s="48" t="s">
        <v>33</v>
      </c>
      <c r="B21" s="223">
        <v>8025.96</v>
      </c>
      <c r="C21" s="223">
        <v>6511.2</v>
      </c>
      <c r="D21" s="48" t="s">
        <v>34</v>
      </c>
      <c r="E21" s="121">
        <v>0</v>
      </c>
      <c r="F21" s="121">
        <v>0</v>
      </c>
    </row>
    <row r="22" spans="1:9" x14ac:dyDescent="0.25">
      <c r="A22" s="48" t="s">
        <v>35</v>
      </c>
      <c r="B22" s="223">
        <v>34500</v>
      </c>
      <c r="C22" s="223">
        <v>-5500</v>
      </c>
      <c r="D22" s="48" t="s">
        <v>36</v>
      </c>
      <c r="E22" s="121">
        <v>0</v>
      </c>
      <c r="F22" s="121">
        <v>0</v>
      </c>
    </row>
    <row r="23" spans="1:9" x14ac:dyDescent="0.25">
      <c r="A23" s="48" t="s">
        <v>37</v>
      </c>
      <c r="B23" s="223">
        <v>0</v>
      </c>
      <c r="C23" s="223">
        <v>0</v>
      </c>
      <c r="D23" s="46" t="s">
        <v>38</v>
      </c>
      <c r="E23" s="121">
        <f>E24+E25</f>
        <v>0</v>
      </c>
      <c r="F23" s="121">
        <f>F24+F25</f>
        <v>0</v>
      </c>
    </row>
    <row r="24" spans="1:9" x14ac:dyDescent="0.25">
      <c r="A24" s="48" t="s">
        <v>39</v>
      </c>
      <c r="B24" s="223">
        <v>314095.73</v>
      </c>
      <c r="C24" s="223">
        <v>317599.09000000003</v>
      </c>
      <c r="D24" s="48" t="s">
        <v>40</v>
      </c>
      <c r="E24" s="121">
        <v>0</v>
      </c>
      <c r="F24" s="121">
        <v>0</v>
      </c>
    </row>
    <row r="25" spans="1:9" x14ac:dyDescent="0.25">
      <c r="A25" s="46" t="s">
        <v>41</v>
      </c>
      <c r="B25" s="121">
        <f>SUM(B26:B30)</f>
        <v>11152858.26</v>
      </c>
      <c r="C25" s="121">
        <f>SUM(C26:C30)</f>
        <v>5779310.7999999998</v>
      </c>
      <c r="D25" s="48" t="s">
        <v>42</v>
      </c>
      <c r="E25" s="121">
        <v>0</v>
      </c>
      <c r="F25" s="121">
        <v>0</v>
      </c>
    </row>
    <row r="26" spans="1:9" x14ac:dyDescent="0.25">
      <c r="A26" s="48" t="s">
        <v>43</v>
      </c>
      <c r="B26" s="121">
        <f t="array" ref="B26:C30">[2]!'!Hoja1!F26C2:F30C3'</f>
        <v>0</v>
      </c>
      <c r="C26" s="121">
        <v>0</v>
      </c>
      <c r="D26" s="46" t="s">
        <v>44</v>
      </c>
      <c r="E26" s="121">
        <v>0</v>
      </c>
      <c r="F26" s="121">
        <v>0</v>
      </c>
    </row>
    <row r="27" spans="1:9" x14ac:dyDescent="0.25">
      <c r="A27" s="48" t="s">
        <v>45</v>
      </c>
      <c r="B27" s="121">
        <v>0</v>
      </c>
      <c r="C27" s="121">
        <v>0</v>
      </c>
      <c r="D27" s="46" t="s">
        <v>46</v>
      </c>
      <c r="E27" s="121">
        <f>SUM(E28:E30)</f>
        <v>0</v>
      </c>
      <c r="F27" s="121">
        <f>SUM(F28:F30)</f>
        <v>0</v>
      </c>
    </row>
    <row r="28" spans="1:9" x14ac:dyDescent="0.25">
      <c r="A28" s="48" t="s">
        <v>47</v>
      </c>
      <c r="B28" s="121">
        <v>0</v>
      </c>
      <c r="C28" s="121">
        <v>0</v>
      </c>
      <c r="D28" s="48" t="s">
        <v>48</v>
      </c>
      <c r="E28" s="121">
        <v>0</v>
      </c>
      <c r="F28" s="121">
        <v>0</v>
      </c>
    </row>
    <row r="29" spans="1:9" x14ac:dyDescent="0.25">
      <c r="A29" s="48" t="s">
        <v>49</v>
      </c>
      <c r="B29" s="121">
        <v>11152858.26</v>
      </c>
      <c r="C29" s="121">
        <v>5779310.7999999998</v>
      </c>
      <c r="D29" s="48" t="s">
        <v>50</v>
      </c>
      <c r="E29" s="121">
        <v>0</v>
      </c>
      <c r="F29" s="121">
        <v>0</v>
      </c>
    </row>
    <row r="30" spans="1:9" x14ac:dyDescent="0.25">
      <c r="A30" s="48" t="s">
        <v>51</v>
      </c>
      <c r="B30" s="121">
        <v>0</v>
      </c>
      <c r="C30" s="121">
        <v>0</v>
      </c>
      <c r="D30" s="48" t="s">
        <v>52</v>
      </c>
      <c r="E30" s="121">
        <v>0</v>
      </c>
      <c r="F30" s="121">
        <v>0</v>
      </c>
    </row>
    <row r="31" spans="1:9" x14ac:dyDescent="0.25">
      <c r="A31" s="46" t="s">
        <v>53</v>
      </c>
      <c r="B31" s="121">
        <f>SUM(B32:B36)</f>
        <v>0</v>
      </c>
      <c r="C31" s="121">
        <f>SUM(C32:C36)</f>
        <v>0</v>
      </c>
      <c r="D31" s="46" t="s">
        <v>54</v>
      </c>
      <c r="E31" s="121">
        <f>SUM(E32:E37)</f>
        <v>0</v>
      </c>
      <c r="F31" s="121">
        <f>SUM(F32:F37)</f>
        <v>0</v>
      </c>
    </row>
    <row r="32" spans="1:9" x14ac:dyDescent="0.25">
      <c r="A32" s="48" t="s">
        <v>55</v>
      </c>
      <c r="B32" s="121">
        <v>0</v>
      </c>
      <c r="C32" s="121">
        <v>0</v>
      </c>
      <c r="D32" s="48" t="s">
        <v>56</v>
      </c>
      <c r="E32" s="121">
        <v>0</v>
      </c>
      <c r="F32" s="121">
        <v>0</v>
      </c>
    </row>
    <row r="33" spans="1:6" ht="14.45" customHeight="1" x14ac:dyDescent="0.25">
      <c r="A33" s="48" t="s">
        <v>57</v>
      </c>
      <c r="B33" s="121">
        <v>0</v>
      </c>
      <c r="C33" s="121">
        <v>0</v>
      </c>
      <c r="D33" s="48" t="s">
        <v>58</v>
      </c>
      <c r="E33" s="121">
        <v>0</v>
      </c>
      <c r="F33" s="121">
        <v>0</v>
      </c>
    </row>
    <row r="34" spans="1:6" ht="14.45" customHeight="1" x14ac:dyDescent="0.25">
      <c r="A34" s="48" t="s">
        <v>59</v>
      </c>
      <c r="B34" s="121">
        <v>0</v>
      </c>
      <c r="C34" s="121">
        <v>0</v>
      </c>
      <c r="D34" s="48" t="s">
        <v>60</v>
      </c>
      <c r="E34" s="121">
        <v>0</v>
      </c>
      <c r="F34" s="121">
        <v>0</v>
      </c>
    </row>
    <row r="35" spans="1:6" ht="14.45" customHeight="1" x14ac:dyDescent="0.25">
      <c r="A35" s="48" t="s">
        <v>61</v>
      </c>
      <c r="B35" s="121">
        <v>0</v>
      </c>
      <c r="C35" s="121">
        <v>0</v>
      </c>
      <c r="D35" s="48" t="s">
        <v>62</v>
      </c>
      <c r="E35" s="121">
        <v>0</v>
      </c>
      <c r="F35" s="121">
        <v>0</v>
      </c>
    </row>
    <row r="36" spans="1:6" ht="14.45" customHeight="1" x14ac:dyDescent="0.25">
      <c r="A36" s="48" t="s">
        <v>63</v>
      </c>
      <c r="B36" s="121">
        <v>0</v>
      </c>
      <c r="C36" s="121">
        <v>0</v>
      </c>
      <c r="D36" s="48" t="s">
        <v>64</v>
      </c>
      <c r="E36" s="121">
        <v>0</v>
      </c>
      <c r="F36" s="121">
        <v>0</v>
      </c>
    </row>
    <row r="37" spans="1:6" ht="14.45" customHeight="1" x14ac:dyDescent="0.25">
      <c r="A37" s="46" t="s">
        <v>65</v>
      </c>
      <c r="B37" s="121">
        <v>0</v>
      </c>
      <c r="C37" s="121">
        <v>0</v>
      </c>
      <c r="D37" s="48" t="s">
        <v>66</v>
      </c>
      <c r="E37" s="121">
        <v>0</v>
      </c>
      <c r="F37" s="121">
        <v>0</v>
      </c>
    </row>
    <row r="38" spans="1:6" x14ac:dyDescent="0.25">
      <c r="A38" s="46" t="s">
        <v>67</v>
      </c>
      <c r="B38" s="121">
        <f>SUM(B39:B40)</f>
        <v>0</v>
      </c>
      <c r="C38" s="121">
        <f>SUM(C39:C40)</f>
        <v>0</v>
      </c>
      <c r="D38" s="46" t="s">
        <v>68</v>
      </c>
      <c r="E38" s="121">
        <f>SUM(E39:E41)</f>
        <v>0</v>
      </c>
      <c r="F38" s="121">
        <f>SUM(F39:F41)</f>
        <v>0</v>
      </c>
    </row>
    <row r="39" spans="1:6" x14ac:dyDescent="0.25">
      <c r="A39" s="48" t="s">
        <v>69</v>
      </c>
      <c r="B39" s="121">
        <v>0</v>
      </c>
      <c r="C39" s="121">
        <v>0</v>
      </c>
      <c r="D39" s="48" t="s">
        <v>70</v>
      </c>
      <c r="E39" s="121">
        <v>0</v>
      </c>
      <c r="F39" s="121">
        <v>0</v>
      </c>
    </row>
    <row r="40" spans="1:6" x14ac:dyDescent="0.25">
      <c r="A40" s="48" t="s">
        <v>71</v>
      </c>
      <c r="B40" s="121">
        <v>0</v>
      </c>
      <c r="C40" s="121">
        <v>0</v>
      </c>
      <c r="D40" s="48" t="s">
        <v>72</v>
      </c>
      <c r="E40" s="121">
        <v>0</v>
      </c>
      <c r="F40" s="121">
        <v>0</v>
      </c>
    </row>
    <row r="41" spans="1:6" x14ac:dyDescent="0.25">
      <c r="A41" s="46" t="s">
        <v>73</v>
      </c>
      <c r="B41" s="121">
        <f>SUM(B42:B45)</f>
        <v>0</v>
      </c>
      <c r="C41" s="121">
        <f>SUM(C42:C45)</f>
        <v>0</v>
      </c>
      <c r="D41" s="48" t="s">
        <v>74</v>
      </c>
      <c r="E41" s="121">
        <v>0</v>
      </c>
      <c r="F41" s="121">
        <v>0</v>
      </c>
    </row>
    <row r="42" spans="1:6" x14ac:dyDescent="0.25">
      <c r="A42" s="48" t="s">
        <v>75</v>
      </c>
      <c r="B42" s="121">
        <v>0</v>
      </c>
      <c r="C42" s="121">
        <v>0</v>
      </c>
      <c r="D42" s="46" t="s">
        <v>76</v>
      </c>
      <c r="E42" s="121">
        <f>SUM(E43:E45)</f>
        <v>-3.41</v>
      </c>
      <c r="F42" s="121">
        <f>SUM(F43:F45)</f>
        <v>-3.41</v>
      </c>
    </row>
    <row r="43" spans="1:6" x14ac:dyDescent="0.25">
      <c r="A43" s="48" t="s">
        <v>77</v>
      </c>
      <c r="B43" s="121">
        <v>0</v>
      </c>
      <c r="C43" s="121">
        <v>0</v>
      </c>
      <c r="D43" s="48" t="s">
        <v>78</v>
      </c>
      <c r="E43" s="121">
        <v>0</v>
      </c>
      <c r="F43" s="121">
        <v>0</v>
      </c>
    </row>
    <row r="44" spans="1:6" x14ac:dyDescent="0.25">
      <c r="A44" s="48" t="s">
        <v>79</v>
      </c>
      <c r="B44" s="121">
        <v>0</v>
      </c>
      <c r="C44" s="121">
        <v>0</v>
      </c>
      <c r="D44" s="48" t="s">
        <v>80</v>
      </c>
      <c r="E44" s="121">
        <v>0</v>
      </c>
      <c r="F44" s="121">
        <v>0</v>
      </c>
    </row>
    <row r="45" spans="1:6" x14ac:dyDescent="0.25">
      <c r="A45" s="48" t="s">
        <v>81</v>
      </c>
      <c r="B45" s="121">
        <v>0</v>
      </c>
      <c r="C45" s="121">
        <v>0</v>
      </c>
      <c r="D45" s="48" t="s">
        <v>82</v>
      </c>
      <c r="E45" s="226">
        <v>-3.41</v>
      </c>
      <c r="F45" s="226">
        <v>-3.41</v>
      </c>
    </row>
    <row r="46" spans="1:6" x14ac:dyDescent="0.25">
      <c r="A46" s="45"/>
      <c r="B46" s="206"/>
      <c r="C46" s="206"/>
      <c r="D46" s="45"/>
      <c r="E46" s="206"/>
      <c r="F46" s="206"/>
    </row>
    <row r="47" spans="1:6" x14ac:dyDescent="0.25">
      <c r="A47" s="3" t="s">
        <v>83</v>
      </c>
      <c r="B47" s="193">
        <f>B9+B17+B25+B31+B37+B38+B41</f>
        <v>132996038.92</v>
      </c>
      <c r="C47" s="193">
        <f>C9+C17+C25+C31+C37+C38+C41</f>
        <v>48713711.729999997</v>
      </c>
      <c r="D47" s="2" t="s">
        <v>84</v>
      </c>
      <c r="E47" s="193">
        <f>E9+E19+E23+E26+E27+E31+E38+E42</f>
        <v>7981858.0300000003</v>
      </c>
      <c r="F47" s="193">
        <f>F9+F19+F23+F26+F27+F31+F38+F42</f>
        <v>11954346.069999998</v>
      </c>
    </row>
    <row r="48" spans="1:6" x14ac:dyDescent="0.25">
      <c r="A48" s="45"/>
      <c r="B48" s="206"/>
      <c r="C48" s="206"/>
      <c r="D48" s="45"/>
      <c r="E48" s="206"/>
      <c r="F48" s="206"/>
    </row>
    <row r="49" spans="1:6" x14ac:dyDescent="0.25">
      <c r="A49" s="2" t="s">
        <v>85</v>
      </c>
      <c r="B49" s="206"/>
      <c r="C49" s="206"/>
      <c r="D49" s="2" t="s">
        <v>86</v>
      </c>
      <c r="E49" s="206"/>
      <c r="F49" s="206"/>
    </row>
    <row r="50" spans="1:6" x14ac:dyDescent="0.25">
      <c r="A50" s="46" t="s">
        <v>87</v>
      </c>
      <c r="B50" s="223">
        <v>0</v>
      </c>
      <c r="C50" s="223">
        <v>0</v>
      </c>
      <c r="D50" s="46" t="s">
        <v>88</v>
      </c>
      <c r="E50" s="121">
        <v>0</v>
      </c>
      <c r="F50" s="121">
        <v>0</v>
      </c>
    </row>
    <row r="51" spans="1:6" x14ac:dyDescent="0.25">
      <c r="A51" s="46" t="s">
        <v>89</v>
      </c>
      <c r="B51" s="223">
        <v>0</v>
      </c>
      <c r="C51" s="223">
        <v>0</v>
      </c>
      <c r="D51" s="46" t="s">
        <v>90</v>
      </c>
      <c r="E51" s="121">
        <v>0</v>
      </c>
      <c r="F51" s="121">
        <v>0</v>
      </c>
    </row>
    <row r="52" spans="1:6" x14ac:dyDescent="0.25">
      <c r="A52" s="46" t="s">
        <v>91</v>
      </c>
      <c r="B52" s="223">
        <v>166323604.99000001</v>
      </c>
      <c r="C52" s="223">
        <v>155786968.36000001</v>
      </c>
      <c r="D52" s="46" t="s">
        <v>92</v>
      </c>
      <c r="E52" s="121">
        <v>0</v>
      </c>
      <c r="F52" s="121">
        <v>0</v>
      </c>
    </row>
    <row r="53" spans="1:6" x14ac:dyDescent="0.25">
      <c r="A53" s="46" t="s">
        <v>93</v>
      </c>
      <c r="B53" s="223">
        <v>60574634.189999998</v>
      </c>
      <c r="C53" s="223">
        <v>59972233.539999999</v>
      </c>
      <c r="D53" s="46" t="s">
        <v>94</v>
      </c>
      <c r="E53" s="121">
        <v>0</v>
      </c>
      <c r="F53" s="121">
        <v>0</v>
      </c>
    </row>
    <row r="54" spans="1:6" x14ac:dyDescent="0.25">
      <c r="A54" s="46" t="s">
        <v>95</v>
      </c>
      <c r="B54" s="223">
        <v>5640189.46</v>
      </c>
      <c r="C54" s="223">
        <v>5640189.46</v>
      </c>
      <c r="D54" s="46" t="s">
        <v>96</v>
      </c>
      <c r="E54" s="121">
        <v>0</v>
      </c>
      <c r="F54" s="121">
        <v>0</v>
      </c>
    </row>
    <row r="55" spans="1:6" x14ac:dyDescent="0.25">
      <c r="A55" s="46" t="s">
        <v>97</v>
      </c>
      <c r="B55" s="223">
        <v>-70592957.049999997</v>
      </c>
      <c r="C55" s="223">
        <v>-70592957.049999997</v>
      </c>
      <c r="D55" s="50" t="s">
        <v>98</v>
      </c>
      <c r="E55" s="121">
        <v>0</v>
      </c>
      <c r="F55" s="121">
        <v>0</v>
      </c>
    </row>
    <row r="56" spans="1:6" x14ac:dyDescent="0.25">
      <c r="A56" s="46" t="s">
        <v>99</v>
      </c>
      <c r="B56" s="223">
        <v>745601.53</v>
      </c>
      <c r="C56" s="223">
        <v>745601.53</v>
      </c>
      <c r="D56" s="45"/>
      <c r="E56" s="206"/>
      <c r="F56" s="206"/>
    </row>
    <row r="57" spans="1:6" x14ac:dyDescent="0.25">
      <c r="A57" s="46" t="s">
        <v>100</v>
      </c>
      <c r="B57" s="223">
        <v>0</v>
      </c>
      <c r="C57" s="223">
        <v>0</v>
      </c>
      <c r="D57" s="2" t="s">
        <v>101</v>
      </c>
      <c r="E57" s="193">
        <f>SUM(E50:E55)</f>
        <v>0</v>
      </c>
      <c r="F57" s="193">
        <f>SUM(F50:F55)</f>
        <v>0</v>
      </c>
    </row>
    <row r="58" spans="1:6" x14ac:dyDescent="0.25">
      <c r="A58" s="46" t="s">
        <v>102</v>
      </c>
      <c r="B58" s="223">
        <v>0</v>
      </c>
      <c r="C58" s="223">
        <v>0</v>
      </c>
      <c r="D58" s="45"/>
      <c r="E58" s="206"/>
      <c r="F58" s="206"/>
    </row>
    <row r="59" spans="1:6" x14ac:dyDescent="0.25">
      <c r="A59" s="45"/>
      <c r="B59" s="206"/>
      <c r="C59" s="206"/>
      <c r="D59" s="2" t="s">
        <v>103</v>
      </c>
      <c r="E59" s="193">
        <f>E47+E57</f>
        <v>7981858.0300000003</v>
      </c>
      <c r="F59" s="193">
        <f>F47+F57</f>
        <v>11954346.069999998</v>
      </c>
    </row>
    <row r="60" spans="1:6" x14ac:dyDescent="0.25">
      <c r="A60" s="3" t="s">
        <v>104</v>
      </c>
      <c r="B60" s="193">
        <f>SUM(B50:B58)</f>
        <v>162691073.12000003</v>
      </c>
      <c r="C60" s="193">
        <f>SUM(C50:C58)</f>
        <v>151552035.84</v>
      </c>
      <c r="D60" s="45"/>
      <c r="E60" s="206"/>
      <c r="F60" s="206"/>
    </row>
    <row r="61" spans="1:6" x14ac:dyDescent="0.25">
      <c r="A61" s="45"/>
      <c r="B61" s="206"/>
      <c r="C61" s="206"/>
      <c r="D61" s="51" t="s">
        <v>105</v>
      </c>
      <c r="E61" s="206"/>
      <c r="F61" s="206"/>
    </row>
    <row r="62" spans="1:6" x14ac:dyDescent="0.25">
      <c r="A62" s="3" t="s">
        <v>106</v>
      </c>
      <c r="B62" s="193">
        <f>SUM(B47+B60)</f>
        <v>295687112.04000002</v>
      </c>
      <c r="C62" s="193">
        <f>SUM(C47+C60)</f>
        <v>200265747.56999999</v>
      </c>
      <c r="D62" s="45"/>
      <c r="E62" s="206"/>
      <c r="F62" s="206"/>
    </row>
    <row r="63" spans="1:6" x14ac:dyDescent="0.25">
      <c r="A63" s="45"/>
      <c r="B63" s="45"/>
      <c r="C63" s="45"/>
      <c r="D63" s="52" t="s">
        <v>107</v>
      </c>
      <c r="E63" s="121">
        <f>SUM(E64:E66)</f>
        <v>96911468.189999998</v>
      </c>
      <c r="F63" s="121">
        <f>SUM(F64:F66)</f>
        <v>96911468.189999998</v>
      </c>
    </row>
    <row r="64" spans="1:6" x14ac:dyDescent="0.25">
      <c r="A64" s="45"/>
      <c r="B64" s="45"/>
      <c r="C64" s="45"/>
      <c r="D64" s="46" t="s">
        <v>108</v>
      </c>
      <c r="E64" s="121">
        <f t="array" ref="E64:F66">[2]!'!Hoja1!F64C5:F66C6'</f>
        <v>82188557.620000005</v>
      </c>
      <c r="F64" s="121">
        <v>82188557.620000005</v>
      </c>
    </row>
    <row r="65" spans="1:6" x14ac:dyDescent="0.25">
      <c r="A65" s="45"/>
      <c r="B65" s="45"/>
      <c r="C65" s="45"/>
      <c r="D65" s="50" t="s">
        <v>109</v>
      </c>
      <c r="E65" s="121">
        <v>14722910.57</v>
      </c>
      <c r="F65" s="121">
        <v>14722910.57</v>
      </c>
    </row>
    <row r="66" spans="1:6" x14ac:dyDescent="0.25">
      <c r="A66" s="45"/>
      <c r="B66" s="45"/>
      <c r="C66" s="45"/>
      <c r="D66" s="46" t="s">
        <v>110</v>
      </c>
      <c r="E66" s="121">
        <v>0</v>
      </c>
      <c r="F66" s="121">
        <v>0</v>
      </c>
    </row>
    <row r="67" spans="1:6" x14ac:dyDescent="0.25">
      <c r="A67" s="45"/>
      <c r="B67" s="220"/>
      <c r="C67" s="45"/>
      <c r="D67" s="45"/>
      <c r="E67" s="206"/>
      <c r="F67" s="206"/>
    </row>
    <row r="68" spans="1:6" x14ac:dyDescent="0.25">
      <c r="A68" s="45"/>
      <c r="B68" s="45"/>
      <c r="C68" s="45"/>
      <c r="D68" s="52" t="s">
        <v>111</v>
      </c>
      <c r="E68" s="121">
        <f>SUM(E69:E73)</f>
        <v>190793785.81999999</v>
      </c>
      <c r="F68" s="121">
        <f>SUM(F69:F73)</f>
        <v>91399932.899999991</v>
      </c>
    </row>
    <row r="69" spans="1:6" x14ac:dyDescent="0.25">
      <c r="A69" s="53"/>
      <c r="B69" s="45"/>
      <c r="C69" s="45"/>
      <c r="D69" s="46" t="s">
        <v>112</v>
      </c>
      <c r="E69" s="121">
        <f t="array" ref="E69:F71">[2]!'!Hoja1!F69C5:F71C6'</f>
        <v>99655898.150000006</v>
      </c>
      <c r="F69" s="121">
        <v>-84675072.640000001</v>
      </c>
    </row>
    <row r="70" spans="1:6" x14ac:dyDescent="0.25">
      <c r="A70" s="53"/>
      <c r="B70" s="45"/>
      <c r="C70" s="45"/>
      <c r="D70" s="46" t="s">
        <v>113</v>
      </c>
      <c r="E70" s="121">
        <v>92148887.670000002</v>
      </c>
      <c r="F70" s="121">
        <v>177086005.53999999</v>
      </c>
    </row>
    <row r="71" spans="1:6" x14ac:dyDescent="0.25">
      <c r="A71" s="53"/>
      <c r="B71" s="45"/>
      <c r="C71" s="45"/>
      <c r="D71" s="46" t="s">
        <v>114</v>
      </c>
      <c r="E71" s="121">
        <v>-1011000</v>
      </c>
      <c r="F71" s="121">
        <v>-1011000</v>
      </c>
    </row>
    <row r="72" spans="1:6" x14ac:dyDescent="0.25">
      <c r="A72" s="53"/>
      <c r="B72" s="45"/>
      <c r="C72" s="45"/>
      <c r="D72" s="46" t="s">
        <v>115</v>
      </c>
      <c r="E72" s="121">
        <v>0</v>
      </c>
      <c r="F72" s="121">
        <v>0</v>
      </c>
    </row>
    <row r="73" spans="1:6" x14ac:dyDescent="0.25">
      <c r="A73" s="53"/>
      <c r="B73" s="45"/>
      <c r="C73" s="45"/>
      <c r="D73" s="46" t="s">
        <v>116</v>
      </c>
      <c r="E73" s="121">
        <v>0</v>
      </c>
      <c r="F73" s="121">
        <v>0</v>
      </c>
    </row>
    <row r="74" spans="1:6" x14ac:dyDescent="0.25">
      <c r="A74" s="53"/>
      <c r="B74" s="45"/>
      <c r="C74" s="45"/>
      <c r="D74" s="45"/>
      <c r="E74" s="206"/>
      <c r="F74" s="206"/>
    </row>
    <row r="75" spans="1:6" x14ac:dyDescent="0.25">
      <c r="A75" s="53"/>
      <c r="B75" s="45"/>
      <c r="C75" s="45"/>
      <c r="D75" s="52" t="s">
        <v>117</v>
      </c>
      <c r="E75" s="121">
        <f>E76+E77</f>
        <v>0</v>
      </c>
      <c r="F75" s="121">
        <f>F76+F77</f>
        <v>0</v>
      </c>
    </row>
    <row r="76" spans="1:6" x14ac:dyDescent="0.25">
      <c r="A76" s="53"/>
      <c r="B76" s="45"/>
      <c r="C76" s="45"/>
      <c r="D76" s="46" t="s">
        <v>118</v>
      </c>
      <c r="E76" s="121">
        <v>0</v>
      </c>
      <c r="F76" s="121">
        <v>0</v>
      </c>
    </row>
    <row r="77" spans="1:6" x14ac:dyDescent="0.25">
      <c r="A77" s="53"/>
      <c r="B77" s="45"/>
      <c r="C77" s="45"/>
      <c r="D77" s="46" t="s">
        <v>119</v>
      </c>
      <c r="E77" s="121">
        <v>0</v>
      </c>
      <c r="F77" s="121">
        <v>0</v>
      </c>
    </row>
    <row r="78" spans="1:6" x14ac:dyDescent="0.25">
      <c r="A78" s="53"/>
      <c r="B78" s="45"/>
      <c r="C78" s="45"/>
      <c r="D78" s="45"/>
      <c r="E78" s="206"/>
      <c r="F78" s="206"/>
    </row>
    <row r="79" spans="1:6" x14ac:dyDescent="0.25">
      <c r="A79" s="53"/>
      <c r="B79" s="45"/>
      <c r="C79" s="45"/>
      <c r="D79" s="2" t="s">
        <v>120</v>
      </c>
      <c r="E79" s="193">
        <f>E63+E68+E75</f>
        <v>287705254.00999999</v>
      </c>
      <c r="F79" s="193">
        <f>F63+F68+F75</f>
        <v>188311401.08999997</v>
      </c>
    </row>
    <row r="80" spans="1:6" x14ac:dyDescent="0.25">
      <c r="A80" s="53"/>
      <c r="B80" s="45"/>
      <c r="C80" s="45"/>
      <c r="D80" s="45"/>
      <c r="E80" s="206"/>
      <c r="F80" s="206"/>
    </row>
    <row r="81" spans="1:6" x14ac:dyDescent="0.25">
      <c r="A81" s="53"/>
      <c r="B81" s="45"/>
      <c r="C81" s="45"/>
      <c r="D81" s="2" t="s">
        <v>121</v>
      </c>
      <c r="E81" s="193">
        <f>E59+E79</f>
        <v>295687112.03999996</v>
      </c>
      <c r="F81" s="193">
        <f>F59+F79+1</f>
        <v>200265748.15999997</v>
      </c>
    </row>
    <row r="82" spans="1:6" x14ac:dyDescent="0.25">
      <c r="A82" s="54"/>
      <c r="B82" s="55"/>
      <c r="C82" s="55"/>
      <c r="D82" s="55"/>
      <c r="E82" s="224"/>
      <c r="F82" s="224"/>
    </row>
  </sheetData>
  <mergeCells count="5">
    <mergeCell ref="A1:F1"/>
    <mergeCell ref="A3:F3"/>
    <mergeCell ref="A5:F5"/>
    <mergeCell ref="A2:F2"/>
    <mergeCell ref="A4:F4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B9:C62 E9:F4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59:C62 E19:F44 E67:F68 E72:F80 E46:F63 E81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37"/>
  <sheetViews>
    <sheetView showGridLines="0" topLeftCell="B16" zoomScale="75" zoomScaleNormal="75" workbookViewId="0">
      <selection activeCell="G21" sqref="G21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10" ht="41.1" customHeight="1" x14ac:dyDescent="0.25">
      <c r="A1" s="277" t="s">
        <v>436</v>
      </c>
      <c r="B1" s="255"/>
      <c r="C1" s="255"/>
      <c r="D1" s="255"/>
      <c r="E1" s="255"/>
      <c r="F1" s="255"/>
      <c r="G1" s="256"/>
    </row>
    <row r="2" spans="1:10" x14ac:dyDescent="0.25">
      <c r="A2" s="263" t="str">
        <f>'Formato 1'!A2</f>
        <v xml:space="preserve"> Municipio de Uriangato Gto.</v>
      </c>
      <c r="B2" s="264"/>
      <c r="C2" s="264"/>
      <c r="D2" s="264"/>
      <c r="E2" s="264"/>
      <c r="F2" s="264"/>
      <c r="G2" s="265"/>
    </row>
    <row r="3" spans="1:10" x14ac:dyDescent="0.25">
      <c r="A3" s="257" t="s">
        <v>437</v>
      </c>
      <c r="B3" s="258"/>
      <c r="C3" s="258"/>
      <c r="D3" s="258"/>
      <c r="E3" s="258"/>
      <c r="F3" s="258"/>
      <c r="G3" s="259"/>
    </row>
    <row r="4" spans="1:10" x14ac:dyDescent="0.25">
      <c r="A4" s="257" t="s">
        <v>2</v>
      </c>
      <c r="B4" s="258"/>
      <c r="C4" s="258"/>
      <c r="D4" s="258"/>
      <c r="E4" s="258"/>
      <c r="F4" s="258"/>
      <c r="G4" s="259"/>
    </row>
    <row r="5" spans="1:10" x14ac:dyDescent="0.25">
      <c r="A5" s="260" t="s">
        <v>438</v>
      </c>
      <c r="B5" s="261"/>
      <c r="C5" s="261"/>
      <c r="D5" s="261"/>
      <c r="E5" s="261"/>
      <c r="F5" s="261"/>
      <c r="G5" s="262"/>
    </row>
    <row r="6" spans="1:10" ht="51" customHeight="1" x14ac:dyDescent="0.25">
      <c r="A6" s="137" t="s">
        <v>4</v>
      </c>
      <c r="B6" s="244" t="s">
        <v>439</v>
      </c>
      <c r="C6" s="232" t="s">
        <v>440</v>
      </c>
      <c r="D6" s="232" t="s">
        <v>441</v>
      </c>
      <c r="E6" s="232" t="s">
        <v>618</v>
      </c>
      <c r="F6" s="232" t="s">
        <v>619</v>
      </c>
      <c r="G6" s="232" t="s">
        <v>620</v>
      </c>
    </row>
    <row r="7" spans="1:10" ht="15.75" customHeight="1" x14ac:dyDescent="0.25">
      <c r="A7" s="26" t="s">
        <v>442</v>
      </c>
      <c r="B7" s="118">
        <f t="shared" ref="B7:G7" si="0">SUM(B8:B19)</f>
        <v>0</v>
      </c>
      <c r="C7" s="118">
        <f t="shared" si="0"/>
        <v>0</v>
      </c>
      <c r="D7" s="118">
        <f t="shared" si="0"/>
        <v>0</v>
      </c>
      <c r="E7" s="217">
        <f t="shared" si="0"/>
        <v>270335155.75999999</v>
      </c>
      <c r="F7" s="217">
        <f t="shared" si="0"/>
        <v>269891251.31</v>
      </c>
      <c r="G7" s="217">
        <f t="shared" si="0"/>
        <v>231012330.08999997</v>
      </c>
      <c r="J7" t="s">
        <v>615</v>
      </c>
    </row>
    <row r="8" spans="1:10" x14ac:dyDescent="0.25">
      <c r="A8" s="58" t="s">
        <v>443</v>
      </c>
      <c r="B8" s="75">
        <v>0</v>
      </c>
      <c r="C8" s="75">
        <v>0</v>
      </c>
      <c r="D8" s="75">
        <v>0</v>
      </c>
      <c r="E8" s="246">
        <v>27053007.23</v>
      </c>
      <c r="F8" s="246">
        <v>28458556.890000001</v>
      </c>
      <c r="G8" s="246">
        <v>30714136.190000001</v>
      </c>
    </row>
    <row r="9" spans="1:10" ht="15.75" customHeight="1" x14ac:dyDescent="0.25">
      <c r="A9" s="58" t="s">
        <v>444</v>
      </c>
      <c r="B9" s="75">
        <v>0</v>
      </c>
      <c r="C9" s="75">
        <v>0</v>
      </c>
      <c r="D9" s="75">
        <v>0</v>
      </c>
      <c r="E9" s="246">
        <v>0</v>
      </c>
      <c r="F9" s="246">
        <v>0</v>
      </c>
      <c r="G9" s="246">
        <v>0</v>
      </c>
    </row>
    <row r="10" spans="1:10" x14ac:dyDescent="0.25">
      <c r="A10" s="58" t="s">
        <v>445</v>
      </c>
      <c r="B10" s="75">
        <v>0</v>
      </c>
      <c r="C10" s="75">
        <v>0</v>
      </c>
      <c r="D10" s="75">
        <v>0</v>
      </c>
      <c r="E10" s="246">
        <v>1037063.94</v>
      </c>
      <c r="F10" s="246">
        <v>627827.93000000005</v>
      </c>
      <c r="G10" s="246">
        <v>1283372.7</v>
      </c>
    </row>
    <row r="11" spans="1:10" x14ac:dyDescent="0.25">
      <c r="A11" s="58" t="s">
        <v>446</v>
      </c>
      <c r="B11" s="75">
        <v>0</v>
      </c>
      <c r="C11" s="75">
        <v>0</v>
      </c>
      <c r="D11" s="75">
        <v>0</v>
      </c>
      <c r="E11" s="246">
        <v>21944754.449999999</v>
      </c>
      <c r="F11" s="246">
        <v>23834567.199999999</v>
      </c>
      <c r="G11" s="246">
        <v>24894598.559999999</v>
      </c>
    </row>
    <row r="12" spans="1:10" x14ac:dyDescent="0.25">
      <c r="A12" s="58" t="s">
        <v>447</v>
      </c>
      <c r="B12" s="75">
        <v>0</v>
      </c>
      <c r="C12" s="75">
        <v>0</v>
      </c>
      <c r="D12" s="75">
        <v>0</v>
      </c>
      <c r="E12" s="246">
        <v>7464875.0300000003</v>
      </c>
      <c r="F12" s="246">
        <v>6399712.6200000001</v>
      </c>
      <c r="G12" s="246">
        <v>3671319.41</v>
      </c>
    </row>
    <row r="13" spans="1:10" x14ac:dyDescent="0.25">
      <c r="A13" s="58" t="s">
        <v>448</v>
      </c>
      <c r="B13" s="75">
        <v>0</v>
      </c>
      <c r="C13" s="75">
        <v>0</v>
      </c>
      <c r="D13" s="75">
        <v>0</v>
      </c>
      <c r="E13" s="246">
        <v>2556364.5</v>
      </c>
      <c r="F13" s="246">
        <v>2430218.06</v>
      </c>
      <c r="G13" s="246">
        <v>3093660.12</v>
      </c>
    </row>
    <row r="14" spans="1:10" x14ac:dyDescent="0.25">
      <c r="A14" s="59" t="s">
        <v>449</v>
      </c>
      <c r="B14" s="75">
        <v>0</v>
      </c>
      <c r="C14" s="75">
        <v>0</v>
      </c>
      <c r="D14" s="75">
        <v>0</v>
      </c>
      <c r="E14" s="246">
        <v>0</v>
      </c>
      <c r="F14" s="246">
        <v>0</v>
      </c>
      <c r="G14" s="246">
        <v>0</v>
      </c>
    </row>
    <row r="15" spans="1:10" x14ac:dyDescent="0.25">
      <c r="A15" s="58" t="s">
        <v>450</v>
      </c>
      <c r="B15" s="75">
        <v>0</v>
      </c>
      <c r="C15" s="75">
        <v>0</v>
      </c>
      <c r="D15" s="75">
        <v>0</v>
      </c>
      <c r="E15" s="246">
        <v>145866343.37</v>
      </c>
      <c r="F15" s="246">
        <v>150750366.34</v>
      </c>
      <c r="G15" s="246">
        <v>156068974.13999999</v>
      </c>
    </row>
    <row r="16" spans="1:10" x14ac:dyDescent="0.25">
      <c r="A16" s="58" t="s">
        <v>451</v>
      </c>
      <c r="B16" s="75">
        <v>0</v>
      </c>
      <c r="C16" s="75">
        <v>0</v>
      </c>
      <c r="D16" s="75">
        <v>0</v>
      </c>
      <c r="E16" s="246">
        <v>2628348.09</v>
      </c>
      <c r="F16" s="246">
        <v>2341152.25</v>
      </c>
      <c r="G16" s="246">
        <v>2841804.95</v>
      </c>
    </row>
    <row r="17" spans="1:7" x14ac:dyDescent="0.25">
      <c r="A17" s="58" t="s">
        <v>452</v>
      </c>
      <c r="B17" s="75">
        <v>0</v>
      </c>
      <c r="C17" s="75">
        <v>0</v>
      </c>
      <c r="D17" s="75">
        <v>0</v>
      </c>
      <c r="E17" s="246">
        <v>61784399.149999999</v>
      </c>
      <c r="F17" s="246">
        <v>55048850.020000003</v>
      </c>
      <c r="G17" s="246">
        <v>8444464.0199999996</v>
      </c>
    </row>
    <row r="18" spans="1:7" x14ac:dyDescent="0.25">
      <c r="A18" s="58" t="s">
        <v>453</v>
      </c>
      <c r="B18" s="75">
        <v>0</v>
      </c>
      <c r="C18" s="75">
        <v>0</v>
      </c>
      <c r="D18" s="75">
        <v>0</v>
      </c>
      <c r="E18" s="246">
        <v>0</v>
      </c>
      <c r="F18" s="246">
        <v>0</v>
      </c>
      <c r="G18" s="246">
        <v>0</v>
      </c>
    </row>
    <row r="19" spans="1:7" x14ac:dyDescent="0.25">
      <c r="A19" s="92" t="s">
        <v>454</v>
      </c>
      <c r="B19" s="75">
        <v>0</v>
      </c>
      <c r="C19" s="75">
        <v>0</v>
      </c>
      <c r="D19" s="75">
        <v>0</v>
      </c>
      <c r="E19" s="246">
        <v>0</v>
      </c>
      <c r="F19" s="246">
        <v>0</v>
      </c>
      <c r="G19" s="246">
        <v>0</v>
      </c>
    </row>
    <row r="20" spans="1:7" x14ac:dyDescent="0.25">
      <c r="A20" s="58" t="s">
        <v>455</v>
      </c>
      <c r="B20" s="75"/>
      <c r="C20" s="75"/>
      <c r="D20" s="75"/>
      <c r="E20" s="153"/>
      <c r="F20" s="153"/>
      <c r="G20" s="153"/>
    </row>
    <row r="21" spans="1:7" x14ac:dyDescent="0.25">
      <c r="A21" s="3" t="s">
        <v>456</v>
      </c>
      <c r="B21" s="118">
        <f t="shared" ref="B21:G21" si="1">SUM(B22:B26)</f>
        <v>0</v>
      </c>
      <c r="C21" s="118">
        <f t="shared" si="1"/>
        <v>0</v>
      </c>
      <c r="D21" s="118">
        <f t="shared" si="1"/>
        <v>0</v>
      </c>
      <c r="E21" s="217">
        <f t="shared" si="1"/>
        <v>81963936.640000001</v>
      </c>
      <c r="F21" s="217">
        <f t="shared" si="1"/>
        <v>80993050.939999998</v>
      </c>
      <c r="G21" s="217">
        <f t="shared" si="1"/>
        <v>81435856.769999996</v>
      </c>
    </row>
    <row r="22" spans="1:7" x14ac:dyDescent="0.25">
      <c r="A22" s="58" t="s">
        <v>457</v>
      </c>
      <c r="B22" s="76">
        <v>0</v>
      </c>
      <c r="C22" s="76">
        <v>0</v>
      </c>
      <c r="D22" s="76">
        <v>0</v>
      </c>
      <c r="E22" s="246">
        <v>81963936.640000001</v>
      </c>
      <c r="F22" s="246">
        <v>80993050.939999998</v>
      </c>
      <c r="G22" s="246">
        <v>81435856.769999996</v>
      </c>
    </row>
    <row r="23" spans="1:7" x14ac:dyDescent="0.25">
      <c r="A23" s="58" t="s">
        <v>458</v>
      </c>
      <c r="B23" s="76">
        <v>0</v>
      </c>
      <c r="C23" s="76">
        <v>0</v>
      </c>
      <c r="D23" s="76">
        <v>0</v>
      </c>
      <c r="E23" s="218">
        <v>0</v>
      </c>
      <c r="F23" s="218">
        <v>0</v>
      </c>
      <c r="G23" s="218">
        <v>0</v>
      </c>
    </row>
    <row r="24" spans="1:7" x14ac:dyDescent="0.25">
      <c r="A24" s="58" t="s">
        <v>459</v>
      </c>
      <c r="B24" s="76">
        <v>0</v>
      </c>
      <c r="C24" s="76">
        <v>0</v>
      </c>
      <c r="D24" s="76">
        <v>0</v>
      </c>
      <c r="E24" s="218">
        <v>0</v>
      </c>
      <c r="F24" s="218">
        <v>0</v>
      </c>
      <c r="G24" s="218">
        <v>0</v>
      </c>
    </row>
    <row r="25" spans="1:7" ht="30" x14ac:dyDescent="0.25">
      <c r="A25" s="59" t="s">
        <v>460</v>
      </c>
      <c r="B25" s="76">
        <v>0</v>
      </c>
      <c r="C25" s="76">
        <v>0</v>
      </c>
      <c r="D25" s="76">
        <v>0</v>
      </c>
      <c r="E25" s="218">
        <v>0</v>
      </c>
      <c r="F25" s="218">
        <v>0</v>
      </c>
      <c r="G25" s="218">
        <v>0</v>
      </c>
    </row>
    <row r="26" spans="1:7" x14ac:dyDescent="0.25">
      <c r="A26" s="59" t="s">
        <v>461</v>
      </c>
      <c r="B26" s="76">
        <v>0</v>
      </c>
      <c r="C26" s="76">
        <v>0</v>
      </c>
      <c r="D26" s="76">
        <v>0</v>
      </c>
      <c r="E26" s="218">
        <v>0</v>
      </c>
      <c r="F26" s="218">
        <v>0</v>
      </c>
      <c r="G26" s="218">
        <v>0</v>
      </c>
    </row>
    <row r="27" spans="1:7" x14ac:dyDescent="0.25">
      <c r="A27" s="77" t="s">
        <v>455</v>
      </c>
      <c r="B27" s="76"/>
      <c r="C27" s="76"/>
      <c r="D27" s="76"/>
      <c r="E27" s="218"/>
      <c r="F27" s="218"/>
      <c r="G27" s="218"/>
    </row>
    <row r="28" spans="1:7" x14ac:dyDescent="0.25">
      <c r="A28" s="3" t="s">
        <v>462</v>
      </c>
      <c r="B28" s="118">
        <f t="shared" ref="B28:G28" si="2">SUM(B29)</f>
        <v>0</v>
      </c>
      <c r="C28" s="118">
        <f t="shared" si="2"/>
        <v>0</v>
      </c>
      <c r="D28" s="118">
        <f t="shared" si="2"/>
        <v>0</v>
      </c>
      <c r="E28" s="217">
        <f t="shared" si="2"/>
        <v>0</v>
      </c>
      <c r="F28" s="217">
        <f t="shared" si="2"/>
        <v>0</v>
      </c>
      <c r="G28" s="217">
        <f t="shared" si="2"/>
        <v>0</v>
      </c>
    </row>
    <row r="29" spans="1:7" x14ac:dyDescent="0.25">
      <c r="A29" s="58" t="s">
        <v>463</v>
      </c>
      <c r="B29" s="76">
        <v>0</v>
      </c>
      <c r="C29" s="76">
        <v>0</v>
      </c>
      <c r="D29" s="76">
        <v>0</v>
      </c>
      <c r="E29" s="218">
        <v>0</v>
      </c>
      <c r="F29" s="218">
        <v>0</v>
      </c>
      <c r="G29" s="218">
        <v>0</v>
      </c>
    </row>
    <row r="30" spans="1:7" x14ac:dyDescent="0.25">
      <c r="A30" s="45" t="s">
        <v>455</v>
      </c>
      <c r="B30" s="78"/>
      <c r="C30" s="78"/>
      <c r="D30" s="78"/>
      <c r="E30" s="219"/>
      <c r="F30" s="219"/>
      <c r="G30" s="219"/>
    </row>
    <row r="31" spans="1:7" ht="14.45" customHeight="1" x14ac:dyDescent="0.25">
      <c r="A31" s="3" t="s">
        <v>464</v>
      </c>
      <c r="B31" s="118">
        <f t="shared" ref="B31:G31" si="3">B21+B7+B28</f>
        <v>0</v>
      </c>
      <c r="C31" s="118">
        <f t="shared" si="3"/>
        <v>0</v>
      </c>
      <c r="D31" s="118">
        <f t="shared" si="3"/>
        <v>0</v>
      </c>
      <c r="E31" s="217">
        <f t="shared" si="3"/>
        <v>352299092.39999998</v>
      </c>
      <c r="F31" s="217">
        <f t="shared" si="3"/>
        <v>350884302.25</v>
      </c>
      <c r="G31" s="217">
        <f t="shared" si="3"/>
        <v>312448186.85999995</v>
      </c>
    </row>
    <row r="32" spans="1:7" ht="14.45" customHeight="1" x14ac:dyDescent="0.25">
      <c r="A32" s="45"/>
      <c r="B32" s="139"/>
      <c r="C32" s="139"/>
      <c r="D32" s="139"/>
      <c r="E32" s="248"/>
      <c r="F32" s="248"/>
      <c r="G32" s="248"/>
    </row>
    <row r="33" spans="1:7" x14ac:dyDescent="0.25">
      <c r="A33" s="142" t="s">
        <v>291</v>
      </c>
      <c r="B33" s="53"/>
      <c r="C33" s="53"/>
      <c r="D33" s="53"/>
      <c r="E33" s="205"/>
      <c r="F33" s="205"/>
      <c r="G33" s="205"/>
    </row>
    <row r="34" spans="1:7" ht="30" x14ac:dyDescent="0.25">
      <c r="A34" s="140" t="s">
        <v>465</v>
      </c>
      <c r="B34" s="91">
        <v>0</v>
      </c>
      <c r="C34" s="91">
        <v>0</v>
      </c>
      <c r="D34" s="91">
        <v>0</v>
      </c>
      <c r="E34" s="205">
        <v>0</v>
      </c>
      <c r="F34" s="205">
        <v>0</v>
      </c>
      <c r="G34" s="205">
        <v>0</v>
      </c>
    </row>
    <row r="35" spans="1:7" ht="30" x14ac:dyDescent="0.25">
      <c r="A35" s="140" t="s">
        <v>293</v>
      </c>
      <c r="B35" s="91">
        <v>0</v>
      </c>
      <c r="C35" s="91">
        <v>0</v>
      </c>
      <c r="D35" s="91">
        <v>0</v>
      </c>
      <c r="E35" s="205">
        <v>0</v>
      </c>
      <c r="F35" s="205">
        <v>0</v>
      </c>
      <c r="G35" s="205">
        <v>0</v>
      </c>
    </row>
    <row r="36" spans="1:7" x14ac:dyDescent="0.25">
      <c r="A36" s="142" t="s">
        <v>466</v>
      </c>
      <c r="B36" s="17">
        <v>0</v>
      </c>
      <c r="C36" s="17">
        <v>0</v>
      </c>
      <c r="D36" s="17">
        <v>0</v>
      </c>
      <c r="E36" s="249">
        <v>0</v>
      </c>
      <c r="F36" s="249">
        <v>0</v>
      </c>
      <c r="G36" s="249">
        <v>0</v>
      </c>
    </row>
    <row r="37" spans="1:7" x14ac:dyDescent="0.25">
      <c r="A37" s="54"/>
      <c r="B37" s="54"/>
      <c r="C37" s="54"/>
      <c r="D37" s="54"/>
      <c r="E37" s="192"/>
      <c r="F37" s="192"/>
      <c r="G37" s="192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0:G21 B8:D19 B23:G31 B22:D22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30"/>
  <sheetViews>
    <sheetView showGridLines="0" topLeftCell="B10" zoomScale="75" zoomScaleNormal="75" workbookViewId="0">
      <selection activeCell="E25" sqref="E25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11" ht="41.1" customHeight="1" x14ac:dyDescent="0.25">
      <c r="A1" s="277" t="s">
        <v>467</v>
      </c>
      <c r="B1" s="255"/>
      <c r="C1" s="255"/>
      <c r="D1" s="255"/>
      <c r="E1" s="255"/>
      <c r="F1" s="255"/>
      <c r="G1" s="256"/>
    </row>
    <row r="2" spans="1:11" x14ac:dyDescent="0.25">
      <c r="A2" s="263" t="str">
        <f>'Formato 1'!A2</f>
        <v xml:space="preserve"> Municipio de Uriangato Gto.</v>
      </c>
      <c r="B2" s="264"/>
      <c r="C2" s="264"/>
      <c r="D2" s="264"/>
      <c r="E2" s="264"/>
      <c r="F2" s="264"/>
      <c r="G2" s="265"/>
    </row>
    <row r="3" spans="1:11" x14ac:dyDescent="0.25">
      <c r="A3" s="257" t="s">
        <v>468</v>
      </c>
      <c r="B3" s="258"/>
      <c r="C3" s="258"/>
      <c r="D3" s="258"/>
      <c r="E3" s="258"/>
      <c r="F3" s="258"/>
      <c r="G3" s="259"/>
    </row>
    <row r="4" spans="1:11" x14ac:dyDescent="0.25">
      <c r="A4" s="257" t="s">
        <v>2</v>
      </c>
      <c r="B4" s="258"/>
      <c r="C4" s="258"/>
      <c r="D4" s="258"/>
      <c r="E4" s="258"/>
      <c r="F4" s="258"/>
      <c r="G4" s="259"/>
    </row>
    <row r="5" spans="1:11" x14ac:dyDescent="0.25">
      <c r="A5" s="260" t="s">
        <v>438</v>
      </c>
      <c r="B5" s="261"/>
      <c r="C5" s="261"/>
      <c r="D5" s="261"/>
      <c r="E5" s="261"/>
      <c r="F5" s="261"/>
      <c r="G5" s="262"/>
    </row>
    <row r="6" spans="1:11" ht="30" x14ac:dyDescent="0.25">
      <c r="A6" s="137" t="s">
        <v>4</v>
      </c>
      <c r="B6" s="7" t="s">
        <v>439</v>
      </c>
      <c r="C6" s="33" t="s">
        <v>440</v>
      </c>
      <c r="D6" s="33" t="s">
        <v>441</v>
      </c>
      <c r="E6" s="33" t="s">
        <v>618</v>
      </c>
      <c r="F6" s="33" t="s">
        <v>619</v>
      </c>
      <c r="G6" s="33" t="s">
        <v>620</v>
      </c>
    </row>
    <row r="7" spans="1:11" ht="15.75" customHeight="1" x14ac:dyDescent="0.25">
      <c r="A7" s="26" t="s">
        <v>469</v>
      </c>
      <c r="B7" s="118">
        <f t="shared" ref="B7:G7" si="0">SUM(B8:B16)</f>
        <v>0</v>
      </c>
      <c r="C7" s="118">
        <f t="shared" si="0"/>
        <v>0</v>
      </c>
      <c r="D7" s="118">
        <f t="shared" si="0"/>
        <v>0</v>
      </c>
      <c r="E7" s="217">
        <f t="shared" si="0"/>
        <v>139691783.90000001</v>
      </c>
      <c r="F7" s="217">
        <f t="shared" si="0"/>
        <v>291047484.50999999</v>
      </c>
      <c r="G7" s="217">
        <f t="shared" si="0"/>
        <v>173680416.55000001</v>
      </c>
    </row>
    <row r="8" spans="1:11" x14ac:dyDescent="0.25">
      <c r="A8" s="58" t="s">
        <v>470</v>
      </c>
      <c r="B8" s="75">
        <v>0</v>
      </c>
      <c r="C8" s="75">
        <v>0</v>
      </c>
      <c r="D8" s="75">
        <v>0</v>
      </c>
      <c r="E8" s="251">
        <v>42594168.049999997</v>
      </c>
      <c r="F8" s="251">
        <v>83983647.489999995</v>
      </c>
      <c r="G8" s="251">
        <v>79196389.069999993</v>
      </c>
      <c r="K8" t="s">
        <v>617</v>
      </c>
    </row>
    <row r="9" spans="1:11" ht="15.75" customHeight="1" x14ac:dyDescent="0.25">
      <c r="A9" s="58" t="s">
        <v>471</v>
      </c>
      <c r="B9" s="75">
        <v>0</v>
      </c>
      <c r="C9" s="75">
        <v>0</v>
      </c>
      <c r="D9" s="75">
        <v>0</v>
      </c>
      <c r="E9" s="251">
        <v>12791863.15</v>
      </c>
      <c r="F9" s="251">
        <v>19494314.390000001</v>
      </c>
      <c r="G9" s="251">
        <v>15269540.15</v>
      </c>
    </row>
    <row r="10" spans="1:11" x14ac:dyDescent="0.25">
      <c r="A10" s="58" t="s">
        <v>472</v>
      </c>
      <c r="B10" s="75">
        <v>0</v>
      </c>
      <c r="C10" s="75">
        <v>0</v>
      </c>
      <c r="D10" s="75">
        <v>0</v>
      </c>
      <c r="E10" s="251">
        <v>33001931.670000002</v>
      </c>
      <c r="F10" s="251">
        <v>52535096.340000004</v>
      </c>
      <c r="G10" s="251">
        <v>39013771.960000001</v>
      </c>
    </row>
    <row r="11" spans="1:11" x14ac:dyDescent="0.25">
      <c r="A11" s="58" t="s">
        <v>473</v>
      </c>
      <c r="B11" s="75">
        <v>0</v>
      </c>
      <c r="C11" s="75">
        <v>0</v>
      </c>
      <c r="D11" s="75">
        <v>0</v>
      </c>
      <c r="E11" s="251">
        <v>35179043.689999998</v>
      </c>
      <c r="F11" s="251">
        <v>56680209.789999999</v>
      </c>
      <c r="G11" s="251">
        <v>33534385.199999999</v>
      </c>
    </row>
    <row r="12" spans="1:11" x14ac:dyDescent="0.25">
      <c r="A12" s="58" t="s">
        <v>474</v>
      </c>
      <c r="B12" s="75">
        <v>0</v>
      </c>
      <c r="C12" s="75">
        <v>0</v>
      </c>
      <c r="D12" s="75">
        <v>0</v>
      </c>
      <c r="E12" s="251">
        <v>529891.47</v>
      </c>
      <c r="F12" s="251">
        <v>3650444.33</v>
      </c>
      <c r="G12" s="251">
        <v>740960.99</v>
      </c>
    </row>
    <row r="13" spans="1:11" x14ac:dyDescent="0.25">
      <c r="A13" s="58" t="s">
        <v>475</v>
      </c>
      <c r="B13" s="75">
        <v>0</v>
      </c>
      <c r="C13" s="75">
        <v>0</v>
      </c>
      <c r="D13" s="75">
        <v>0</v>
      </c>
      <c r="E13" s="251">
        <v>15594885.869999999</v>
      </c>
      <c r="F13" s="251">
        <v>70743528.670000002</v>
      </c>
      <c r="G13" s="251">
        <v>5925369.1799999997</v>
      </c>
    </row>
    <row r="14" spans="1:11" x14ac:dyDescent="0.25">
      <c r="A14" s="59" t="s">
        <v>476</v>
      </c>
      <c r="B14" s="75">
        <v>0</v>
      </c>
      <c r="C14" s="75">
        <v>0</v>
      </c>
      <c r="D14" s="75">
        <v>0</v>
      </c>
      <c r="E14" s="251">
        <v>0</v>
      </c>
      <c r="F14" s="251">
        <v>0</v>
      </c>
      <c r="G14" s="251">
        <v>0</v>
      </c>
    </row>
    <row r="15" spans="1:11" x14ac:dyDescent="0.25">
      <c r="A15" s="58" t="s">
        <v>477</v>
      </c>
      <c r="B15" s="75">
        <v>0</v>
      </c>
      <c r="C15" s="75">
        <v>0</v>
      </c>
      <c r="D15" s="75">
        <v>0</v>
      </c>
      <c r="E15" s="251">
        <v>0</v>
      </c>
      <c r="F15" s="251">
        <v>3960243.5</v>
      </c>
      <c r="G15" s="251">
        <v>0</v>
      </c>
    </row>
    <row r="16" spans="1:11" x14ac:dyDescent="0.25">
      <c r="A16" s="58" t="s">
        <v>478</v>
      </c>
      <c r="B16" s="75">
        <v>0</v>
      </c>
      <c r="C16" s="75">
        <v>0</v>
      </c>
      <c r="D16" s="75">
        <v>0</v>
      </c>
      <c r="E16" s="251">
        <v>0</v>
      </c>
      <c r="F16" s="251">
        <v>0</v>
      </c>
      <c r="G16" s="251">
        <v>0</v>
      </c>
    </row>
    <row r="17" spans="1:7" x14ac:dyDescent="0.25">
      <c r="A17" s="58"/>
      <c r="B17" s="75"/>
      <c r="C17" s="75"/>
      <c r="D17" s="75"/>
      <c r="E17" s="153"/>
      <c r="F17" s="153"/>
      <c r="G17" s="153"/>
    </row>
    <row r="18" spans="1:7" x14ac:dyDescent="0.25">
      <c r="A18" s="3" t="s">
        <v>479</v>
      </c>
      <c r="B18" s="118">
        <f t="shared" ref="B18:G18" si="1">SUM(B19:B27)</f>
        <v>0</v>
      </c>
      <c r="C18" s="118">
        <f t="shared" si="1"/>
        <v>0</v>
      </c>
      <c r="D18" s="118">
        <f t="shared" si="1"/>
        <v>0</v>
      </c>
      <c r="E18" s="217">
        <f t="shared" si="1"/>
        <v>52700046.710000001</v>
      </c>
      <c r="F18" s="217">
        <f t="shared" si="1"/>
        <v>156742323.27000001</v>
      </c>
      <c r="G18" s="217">
        <f t="shared" si="1"/>
        <v>65391807.450000003</v>
      </c>
    </row>
    <row r="19" spans="1:7" x14ac:dyDescent="0.25">
      <c r="A19" s="58" t="s">
        <v>470</v>
      </c>
      <c r="B19" s="76">
        <v>0</v>
      </c>
      <c r="C19" s="76">
        <v>0</v>
      </c>
      <c r="D19" s="76">
        <v>0</v>
      </c>
      <c r="E19" s="251">
        <v>22343911.739999998</v>
      </c>
      <c r="F19" s="251">
        <v>40910474.219999999</v>
      </c>
      <c r="G19" s="251">
        <v>42512157.789999999</v>
      </c>
    </row>
    <row r="20" spans="1:7" x14ac:dyDescent="0.25">
      <c r="A20" s="58" t="s">
        <v>471</v>
      </c>
      <c r="B20" s="76">
        <v>0</v>
      </c>
      <c r="C20" s="76">
        <v>0</v>
      </c>
      <c r="D20" s="76">
        <v>0</v>
      </c>
      <c r="E20" s="251">
        <v>3045749.75</v>
      </c>
      <c r="F20" s="251">
        <v>4408243.05</v>
      </c>
      <c r="G20" s="251">
        <v>3688175.28</v>
      </c>
    </row>
    <row r="21" spans="1:7" x14ac:dyDescent="0.25">
      <c r="A21" s="58" t="s">
        <v>472</v>
      </c>
      <c r="B21" s="76">
        <v>0</v>
      </c>
      <c r="C21" s="76">
        <v>0</v>
      </c>
      <c r="D21" s="76">
        <v>0</v>
      </c>
      <c r="E21" s="251">
        <v>2178788.46</v>
      </c>
      <c r="F21" s="251">
        <v>1309391.2</v>
      </c>
      <c r="G21" s="251">
        <v>2399179.9500000002</v>
      </c>
    </row>
    <row r="22" spans="1:7" x14ac:dyDescent="0.25">
      <c r="A22" s="58" t="s">
        <v>473</v>
      </c>
      <c r="B22" s="76">
        <v>0</v>
      </c>
      <c r="C22" s="76">
        <v>0</v>
      </c>
      <c r="D22" s="76">
        <v>0</v>
      </c>
      <c r="E22" s="251">
        <v>8750188.7799999993</v>
      </c>
      <c r="F22" s="251">
        <v>6006578.1600000001</v>
      </c>
      <c r="G22" s="251">
        <v>716340</v>
      </c>
    </row>
    <row r="23" spans="1:7" x14ac:dyDescent="0.25">
      <c r="A23" s="59" t="s">
        <v>474</v>
      </c>
      <c r="B23" s="76">
        <v>0</v>
      </c>
      <c r="C23" s="76">
        <v>0</v>
      </c>
      <c r="D23" s="76">
        <v>0</v>
      </c>
      <c r="E23" s="251">
        <v>71489.990000000005</v>
      </c>
      <c r="F23" s="251">
        <v>913372.79</v>
      </c>
      <c r="G23" s="251">
        <v>0</v>
      </c>
    </row>
    <row r="24" spans="1:7" x14ac:dyDescent="0.25">
      <c r="A24" s="59" t="s">
        <v>475</v>
      </c>
      <c r="B24" s="76">
        <v>0</v>
      </c>
      <c r="C24" s="76">
        <v>0</v>
      </c>
      <c r="D24" s="76">
        <v>0</v>
      </c>
      <c r="E24" s="251">
        <v>16309917.99</v>
      </c>
      <c r="F24" s="251">
        <v>102966033.39</v>
      </c>
      <c r="G24" s="251">
        <v>15961954.43</v>
      </c>
    </row>
    <row r="25" spans="1:7" x14ac:dyDescent="0.25">
      <c r="A25" s="59" t="s">
        <v>476</v>
      </c>
      <c r="B25" s="76">
        <v>0</v>
      </c>
      <c r="C25" s="76">
        <v>0</v>
      </c>
      <c r="D25" s="76">
        <v>0</v>
      </c>
      <c r="E25" s="251">
        <v>0</v>
      </c>
      <c r="F25" s="251">
        <v>0</v>
      </c>
      <c r="G25" s="251">
        <v>0</v>
      </c>
    </row>
    <row r="26" spans="1:7" x14ac:dyDescent="0.25">
      <c r="A26" s="59" t="s">
        <v>480</v>
      </c>
      <c r="B26" s="76">
        <v>0</v>
      </c>
      <c r="C26" s="76">
        <v>0</v>
      </c>
      <c r="D26" s="76">
        <v>0</v>
      </c>
      <c r="E26" s="251">
        <v>0</v>
      </c>
      <c r="F26" s="251">
        <v>228230.46</v>
      </c>
      <c r="G26" s="251">
        <v>114000</v>
      </c>
    </row>
    <row r="27" spans="1:7" x14ac:dyDescent="0.25">
      <c r="A27" s="59" t="s">
        <v>478</v>
      </c>
      <c r="B27" s="76">
        <v>0</v>
      </c>
      <c r="C27" s="76">
        <v>0</v>
      </c>
      <c r="D27" s="76">
        <v>0</v>
      </c>
      <c r="E27" s="251">
        <v>0</v>
      </c>
      <c r="F27" s="251">
        <v>0</v>
      </c>
      <c r="G27" s="251">
        <v>0</v>
      </c>
    </row>
    <row r="28" spans="1:7" x14ac:dyDescent="0.25">
      <c r="A28" s="45" t="s">
        <v>455</v>
      </c>
      <c r="B28" s="78"/>
      <c r="C28" s="78"/>
      <c r="D28" s="78"/>
      <c r="E28" s="250"/>
      <c r="F28" s="250"/>
      <c r="G28" s="250"/>
    </row>
    <row r="29" spans="1:7" ht="14.45" customHeight="1" x14ac:dyDescent="0.25">
      <c r="A29" s="3" t="s">
        <v>481</v>
      </c>
      <c r="B29" s="118">
        <f t="shared" ref="B29:G29" si="2">B18+B7</f>
        <v>0</v>
      </c>
      <c r="C29" s="118">
        <f t="shared" si="2"/>
        <v>0</v>
      </c>
      <c r="D29" s="118">
        <f t="shared" si="2"/>
        <v>0</v>
      </c>
      <c r="E29" s="217">
        <f t="shared" si="2"/>
        <v>192391830.61000001</v>
      </c>
      <c r="F29" s="217">
        <f t="shared" si="2"/>
        <v>447789807.77999997</v>
      </c>
      <c r="G29" s="217">
        <f t="shared" si="2"/>
        <v>239072224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D28 B18:G18 B29:G29 B8:D16 B19:D2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topLeftCell="B7" zoomScale="75" zoomScaleNormal="75" workbookViewId="0">
      <selection activeCell="F24" sqref="F2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77" t="s">
        <v>482</v>
      </c>
      <c r="B1" s="255"/>
      <c r="C1" s="255"/>
      <c r="D1" s="255"/>
      <c r="E1" s="255"/>
      <c r="F1" s="255"/>
      <c r="G1" s="256"/>
    </row>
    <row r="2" spans="1:7" x14ac:dyDescent="0.25">
      <c r="A2" s="263" t="str">
        <f>'Formato 1'!A2</f>
        <v xml:space="preserve"> Municipio de Uriangato Gto.</v>
      </c>
      <c r="B2" s="264"/>
      <c r="C2" s="264"/>
      <c r="D2" s="264"/>
      <c r="E2" s="264"/>
      <c r="F2" s="264"/>
      <c r="G2" s="265"/>
    </row>
    <row r="3" spans="1:7" x14ac:dyDescent="0.25">
      <c r="A3" s="257" t="s">
        <v>483</v>
      </c>
      <c r="B3" s="258"/>
      <c r="C3" s="258"/>
      <c r="D3" s="258"/>
      <c r="E3" s="258"/>
      <c r="F3" s="258"/>
      <c r="G3" s="259"/>
    </row>
    <row r="4" spans="1:7" x14ac:dyDescent="0.25">
      <c r="A4" s="257" t="s">
        <v>2</v>
      </c>
      <c r="B4" s="258"/>
      <c r="C4" s="258"/>
      <c r="D4" s="258"/>
      <c r="E4" s="258"/>
      <c r="F4" s="258"/>
      <c r="G4" s="259"/>
    </row>
    <row r="5" spans="1:7" ht="48" customHeight="1" x14ac:dyDescent="0.25">
      <c r="A5" s="137" t="s">
        <v>4</v>
      </c>
      <c r="B5" s="158" t="s">
        <v>484</v>
      </c>
      <c r="C5" s="159" t="s">
        <v>485</v>
      </c>
      <c r="D5" s="159" t="s">
        <v>486</v>
      </c>
      <c r="E5" s="232" t="s">
        <v>618</v>
      </c>
      <c r="F5" s="232" t="s">
        <v>619</v>
      </c>
      <c r="G5" s="232" t="s">
        <v>620</v>
      </c>
    </row>
    <row r="6" spans="1:7" ht="15.75" customHeight="1" x14ac:dyDescent="0.25">
      <c r="A6" s="26" t="s">
        <v>487</v>
      </c>
      <c r="B6" s="118">
        <f t="shared" ref="B6:G6" si="0">SUM(B7:B18)</f>
        <v>0</v>
      </c>
      <c r="C6" s="118">
        <f t="shared" si="0"/>
        <v>0</v>
      </c>
      <c r="D6" s="118">
        <f t="shared" si="0"/>
        <v>0</v>
      </c>
      <c r="E6" s="217">
        <f t="shared" si="0"/>
        <v>270335155.75999999</v>
      </c>
      <c r="F6" s="217">
        <f t="shared" si="0"/>
        <v>269891251.31</v>
      </c>
      <c r="G6" s="217">
        <f t="shared" si="0"/>
        <v>231012330.08999997</v>
      </c>
    </row>
    <row r="7" spans="1:7" x14ac:dyDescent="0.25">
      <c r="A7" s="58" t="s">
        <v>443</v>
      </c>
      <c r="B7" s="75">
        <v>0</v>
      </c>
      <c r="C7" s="75">
        <v>0</v>
      </c>
      <c r="D7" s="75">
        <v>0</v>
      </c>
      <c r="E7" s="153">
        <v>27053007.23</v>
      </c>
      <c r="F7" s="153">
        <v>28458556.890000001</v>
      </c>
      <c r="G7" s="153">
        <v>30714136.190000001</v>
      </c>
    </row>
    <row r="8" spans="1:7" ht="15.75" customHeight="1" x14ac:dyDescent="0.25">
      <c r="A8" s="58" t="s">
        <v>444</v>
      </c>
      <c r="B8" s="75">
        <v>0</v>
      </c>
      <c r="C8" s="75">
        <v>0</v>
      </c>
      <c r="D8" s="75">
        <v>0</v>
      </c>
      <c r="E8" s="153">
        <v>0</v>
      </c>
      <c r="F8" s="153">
        <v>0</v>
      </c>
      <c r="G8" s="153">
        <v>0</v>
      </c>
    </row>
    <row r="9" spans="1:7" x14ac:dyDescent="0.25">
      <c r="A9" s="58" t="s">
        <v>445</v>
      </c>
      <c r="B9" s="75">
        <v>0</v>
      </c>
      <c r="C9" s="75">
        <v>0</v>
      </c>
      <c r="D9" s="75">
        <v>0</v>
      </c>
      <c r="E9" s="153">
        <v>1037063.94</v>
      </c>
      <c r="F9" s="153">
        <v>627827.93000000005</v>
      </c>
      <c r="G9" s="153">
        <v>1283372.7</v>
      </c>
    </row>
    <row r="10" spans="1:7" x14ac:dyDescent="0.25">
      <c r="A10" s="58" t="s">
        <v>446</v>
      </c>
      <c r="B10" s="75">
        <v>0</v>
      </c>
      <c r="C10" s="75">
        <v>0</v>
      </c>
      <c r="D10" s="75">
        <v>0</v>
      </c>
      <c r="E10" s="153">
        <v>21944754.449999999</v>
      </c>
      <c r="F10" s="153">
        <v>23834567.199999999</v>
      </c>
      <c r="G10" s="153">
        <v>24894598.559999999</v>
      </c>
    </row>
    <row r="11" spans="1:7" x14ac:dyDescent="0.25">
      <c r="A11" s="58" t="s">
        <v>447</v>
      </c>
      <c r="B11" s="75">
        <v>0</v>
      </c>
      <c r="C11" s="75">
        <v>0</v>
      </c>
      <c r="D11" s="75">
        <v>0</v>
      </c>
      <c r="E11" s="153">
        <v>7464875.0300000003</v>
      </c>
      <c r="F11" s="153">
        <v>6399712.6200000001</v>
      </c>
      <c r="G11" s="153">
        <v>3671319.41</v>
      </c>
    </row>
    <row r="12" spans="1:7" x14ac:dyDescent="0.25">
      <c r="A12" s="58" t="s">
        <v>448</v>
      </c>
      <c r="B12" s="75">
        <v>0</v>
      </c>
      <c r="C12" s="75">
        <v>0</v>
      </c>
      <c r="D12" s="75">
        <v>0</v>
      </c>
      <c r="E12" s="153">
        <v>2556364.5</v>
      </c>
      <c r="F12" s="153">
        <v>2430218.06</v>
      </c>
      <c r="G12" s="153">
        <v>3093660.12</v>
      </c>
    </row>
    <row r="13" spans="1:7" x14ac:dyDescent="0.25">
      <c r="A13" s="59" t="s">
        <v>449</v>
      </c>
      <c r="B13" s="75">
        <v>0</v>
      </c>
      <c r="C13" s="75">
        <v>0</v>
      </c>
      <c r="D13" s="75">
        <v>0</v>
      </c>
      <c r="E13" s="153">
        <v>0</v>
      </c>
      <c r="F13" s="153">
        <v>0</v>
      </c>
      <c r="G13" s="153">
        <v>0</v>
      </c>
    </row>
    <row r="14" spans="1:7" x14ac:dyDescent="0.25">
      <c r="A14" s="58" t="s">
        <v>450</v>
      </c>
      <c r="B14" s="75">
        <v>0</v>
      </c>
      <c r="C14" s="75">
        <v>0</v>
      </c>
      <c r="D14" s="75">
        <v>0</v>
      </c>
      <c r="E14" s="153">
        <v>145866343.37</v>
      </c>
      <c r="F14" s="153">
        <v>150750366.34</v>
      </c>
      <c r="G14" s="153">
        <v>156068974.13999999</v>
      </c>
    </row>
    <row r="15" spans="1:7" x14ac:dyDescent="0.25">
      <c r="A15" s="58" t="s">
        <v>451</v>
      </c>
      <c r="B15" s="75">
        <v>0</v>
      </c>
      <c r="C15" s="75">
        <v>0</v>
      </c>
      <c r="D15" s="75">
        <v>0</v>
      </c>
      <c r="E15" s="153">
        <v>2628348.09</v>
      </c>
      <c r="F15" s="153">
        <v>2341152.25</v>
      </c>
      <c r="G15" s="153">
        <v>2841804.95</v>
      </c>
    </row>
    <row r="16" spans="1:7" x14ac:dyDescent="0.25">
      <c r="A16" s="58" t="s">
        <v>452</v>
      </c>
      <c r="B16" s="75">
        <v>0</v>
      </c>
      <c r="C16" s="75">
        <v>0</v>
      </c>
      <c r="D16" s="75">
        <v>0</v>
      </c>
      <c r="E16" s="153">
        <v>61784399.149999999</v>
      </c>
      <c r="F16" s="153">
        <v>55048850.020000003</v>
      </c>
      <c r="G16" s="153">
        <v>8444464.0199999996</v>
      </c>
    </row>
    <row r="17" spans="1:7" x14ac:dyDescent="0.25">
      <c r="A17" s="58" t="s">
        <v>453</v>
      </c>
      <c r="B17" s="75">
        <v>0</v>
      </c>
      <c r="C17" s="75">
        <v>0</v>
      </c>
      <c r="D17" s="75">
        <v>0</v>
      </c>
      <c r="E17" s="153">
        <v>0</v>
      </c>
      <c r="F17" s="153">
        <v>0</v>
      </c>
      <c r="G17" s="153">
        <v>0</v>
      </c>
    </row>
    <row r="18" spans="1:7" x14ac:dyDescent="0.25">
      <c r="A18" s="92" t="s">
        <v>454</v>
      </c>
      <c r="B18" s="75">
        <v>0</v>
      </c>
      <c r="C18" s="75">
        <v>0</v>
      </c>
      <c r="D18" s="75">
        <v>0</v>
      </c>
      <c r="E18" s="153">
        <v>0</v>
      </c>
      <c r="F18" s="153">
        <v>0</v>
      </c>
      <c r="G18" s="153">
        <v>0</v>
      </c>
    </row>
    <row r="19" spans="1:7" x14ac:dyDescent="0.25">
      <c r="A19" s="58"/>
      <c r="B19" s="75"/>
      <c r="C19" s="75"/>
      <c r="D19" s="75"/>
      <c r="E19" s="153"/>
      <c r="F19" s="153"/>
      <c r="G19" s="153"/>
    </row>
    <row r="20" spans="1:7" x14ac:dyDescent="0.25">
      <c r="A20" s="3" t="s">
        <v>488</v>
      </c>
      <c r="B20" s="118">
        <f t="shared" ref="B20:D20" si="1">SUM(B21:B25)</f>
        <v>0</v>
      </c>
      <c r="C20" s="118">
        <f t="shared" si="1"/>
        <v>0</v>
      </c>
      <c r="D20" s="118">
        <f t="shared" si="1"/>
        <v>0</v>
      </c>
      <c r="E20" s="217">
        <v>81963936.640000001</v>
      </c>
      <c r="F20" s="217">
        <v>80993050.939999998</v>
      </c>
      <c r="G20" s="217">
        <v>81435856.769999996</v>
      </c>
    </row>
    <row r="21" spans="1:7" x14ac:dyDescent="0.25">
      <c r="A21" s="58" t="s">
        <v>457</v>
      </c>
      <c r="B21" s="76">
        <v>0</v>
      </c>
      <c r="C21" s="76">
        <v>0</v>
      </c>
      <c r="D21" s="76">
        <v>0</v>
      </c>
      <c r="E21" s="218">
        <v>81963936.640000001</v>
      </c>
      <c r="F21" s="218">
        <v>80993050.939999998</v>
      </c>
      <c r="G21" s="218">
        <v>81435856.769999996</v>
      </c>
    </row>
    <row r="22" spans="1:7" x14ac:dyDescent="0.25">
      <c r="A22" s="58" t="s">
        <v>458</v>
      </c>
      <c r="B22" s="76">
        <v>0</v>
      </c>
      <c r="C22" s="76">
        <v>0</v>
      </c>
      <c r="D22" s="76">
        <v>0</v>
      </c>
      <c r="E22" s="218">
        <v>0</v>
      </c>
      <c r="F22" s="218">
        <v>0</v>
      </c>
      <c r="G22" s="218">
        <v>0</v>
      </c>
    </row>
    <row r="23" spans="1:7" x14ac:dyDescent="0.25">
      <c r="A23" s="58" t="s">
        <v>459</v>
      </c>
      <c r="B23" s="76">
        <v>0</v>
      </c>
      <c r="C23" s="76">
        <v>0</v>
      </c>
      <c r="D23" s="76">
        <v>0</v>
      </c>
      <c r="E23" s="218">
        <v>0</v>
      </c>
      <c r="F23" s="218">
        <v>0</v>
      </c>
      <c r="G23" s="218">
        <v>0</v>
      </c>
    </row>
    <row r="24" spans="1:7" ht="30" x14ac:dyDescent="0.25">
      <c r="A24" s="59" t="s">
        <v>460</v>
      </c>
      <c r="B24" s="76">
        <v>0</v>
      </c>
      <c r="C24" s="76">
        <v>0</v>
      </c>
      <c r="D24" s="76">
        <v>0</v>
      </c>
      <c r="E24" s="218">
        <v>0</v>
      </c>
      <c r="F24" s="218">
        <v>0</v>
      </c>
      <c r="G24" s="218">
        <v>0</v>
      </c>
    </row>
    <row r="25" spans="1:7" x14ac:dyDescent="0.25">
      <c r="A25" s="59" t="s">
        <v>461</v>
      </c>
      <c r="B25" s="76">
        <v>0</v>
      </c>
      <c r="C25" s="76">
        <v>0</v>
      </c>
      <c r="D25" s="76">
        <v>0</v>
      </c>
      <c r="E25" s="218">
        <v>0</v>
      </c>
      <c r="F25" s="218">
        <v>0</v>
      </c>
      <c r="G25" s="218">
        <v>0</v>
      </c>
    </row>
    <row r="26" spans="1:7" x14ac:dyDescent="0.25">
      <c r="A26" s="77"/>
      <c r="B26" s="76"/>
      <c r="C26" s="76"/>
      <c r="D26" s="76"/>
      <c r="E26" s="218"/>
      <c r="F26" s="218"/>
      <c r="G26" s="218"/>
    </row>
    <row r="27" spans="1:7" x14ac:dyDescent="0.25">
      <c r="A27" s="3" t="s">
        <v>489</v>
      </c>
      <c r="B27" s="118">
        <f t="shared" ref="B27:D27" si="2">SUM(B28)</f>
        <v>0</v>
      </c>
      <c r="C27" s="118">
        <f t="shared" si="2"/>
        <v>0</v>
      </c>
      <c r="D27" s="118">
        <f t="shared" si="2"/>
        <v>0</v>
      </c>
      <c r="E27" s="217">
        <v>0</v>
      </c>
      <c r="F27" s="217">
        <v>0</v>
      </c>
      <c r="G27" s="217"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218">
        <v>0</v>
      </c>
      <c r="F28" s="218">
        <v>0</v>
      </c>
      <c r="G28" s="218">
        <v>0</v>
      </c>
    </row>
    <row r="29" spans="1:7" x14ac:dyDescent="0.25">
      <c r="A29" s="45"/>
      <c r="B29" s="78"/>
      <c r="C29" s="78"/>
      <c r="D29" s="78"/>
      <c r="E29" s="219"/>
      <c r="F29" s="219"/>
      <c r="G29" s="219"/>
    </row>
    <row r="30" spans="1:7" ht="14.45" customHeight="1" x14ac:dyDescent="0.25">
      <c r="A30" s="3" t="s">
        <v>490</v>
      </c>
      <c r="B30" s="118">
        <f t="shared" ref="B30:G30" si="3">B20+B6+B27</f>
        <v>0</v>
      </c>
      <c r="C30" s="118">
        <f t="shared" si="3"/>
        <v>0</v>
      </c>
      <c r="D30" s="118">
        <f t="shared" si="3"/>
        <v>0</v>
      </c>
      <c r="E30" s="217">
        <f t="shared" si="3"/>
        <v>352299092.39999998</v>
      </c>
      <c r="F30" s="217">
        <f t="shared" si="3"/>
        <v>350884302.25</v>
      </c>
      <c r="G30" s="217">
        <f t="shared" si="3"/>
        <v>312448186.85999995</v>
      </c>
    </row>
    <row r="31" spans="1:7" ht="14.45" customHeight="1" x14ac:dyDescent="0.25">
      <c r="A31" s="45"/>
      <c r="B31" s="139"/>
      <c r="C31" s="139"/>
      <c r="D31" s="139"/>
      <c r="E31" s="248"/>
      <c r="F31" s="248"/>
      <c r="G31" s="248"/>
    </row>
    <row r="32" spans="1:7" x14ac:dyDescent="0.25">
      <c r="A32" s="142" t="s">
        <v>291</v>
      </c>
      <c r="B32" s="53"/>
      <c r="C32" s="53"/>
      <c r="D32" s="53"/>
      <c r="E32" s="205"/>
      <c r="F32" s="205"/>
      <c r="G32" s="205"/>
    </row>
    <row r="33" spans="1:7" ht="30" x14ac:dyDescent="0.25">
      <c r="A33" s="140" t="s">
        <v>465</v>
      </c>
      <c r="B33" s="91">
        <v>0</v>
      </c>
      <c r="C33" s="91">
        <v>0</v>
      </c>
      <c r="D33" s="91">
        <v>0</v>
      </c>
      <c r="E33" s="205">
        <v>0</v>
      </c>
      <c r="F33" s="205">
        <v>0</v>
      </c>
      <c r="G33" s="205">
        <v>0</v>
      </c>
    </row>
    <row r="34" spans="1:7" ht="30" x14ac:dyDescent="0.25">
      <c r="A34" s="140" t="s">
        <v>293</v>
      </c>
      <c r="B34" s="91">
        <v>0</v>
      </c>
      <c r="C34" s="91">
        <v>0</v>
      </c>
      <c r="D34" s="91">
        <v>0</v>
      </c>
      <c r="E34" s="205">
        <v>0</v>
      </c>
      <c r="F34" s="205">
        <v>0</v>
      </c>
      <c r="G34" s="205">
        <v>0</v>
      </c>
    </row>
    <row r="35" spans="1:7" x14ac:dyDescent="0.25">
      <c r="A35" s="53" t="s">
        <v>466</v>
      </c>
      <c r="B35" s="91">
        <v>0</v>
      </c>
      <c r="C35" s="91">
        <v>0</v>
      </c>
      <c r="D35" s="91">
        <v>0</v>
      </c>
      <c r="E35" s="205">
        <v>0</v>
      </c>
      <c r="F35" s="205">
        <v>0</v>
      </c>
      <c r="G35" s="205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491</v>
      </c>
    </row>
    <row r="39" spans="1:7" x14ac:dyDescent="0.25">
      <c r="A39" t="s">
        <v>492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29:G30 B7:D2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topLeftCell="B4" zoomScale="75" zoomScaleNormal="75" workbookViewId="0">
      <selection activeCell="I29" sqref="I29:I3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77" t="s">
        <v>493</v>
      </c>
      <c r="B1" s="255"/>
      <c r="C1" s="255"/>
      <c r="D1" s="255"/>
      <c r="E1" s="255"/>
      <c r="F1" s="255"/>
      <c r="G1" s="256"/>
    </row>
    <row r="2" spans="1:7" x14ac:dyDescent="0.25">
      <c r="A2" s="263" t="str">
        <f>'Formato 1'!A2</f>
        <v xml:space="preserve"> Municipio de Uriangato Gto.</v>
      </c>
      <c r="B2" s="264"/>
      <c r="C2" s="264"/>
      <c r="D2" s="264"/>
      <c r="E2" s="264"/>
      <c r="F2" s="264"/>
      <c r="G2" s="265"/>
    </row>
    <row r="3" spans="1:7" x14ac:dyDescent="0.25">
      <c r="A3" s="257" t="s">
        <v>494</v>
      </c>
      <c r="B3" s="258"/>
      <c r="C3" s="258"/>
      <c r="D3" s="258"/>
      <c r="E3" s="258"/>
      <c r="F3" s="258"/>
      <c r="G3" s="259"/>
    </row>
    <row r="4" spans="1:7" x14ac:dyDescent="0.25">
      <c r="A4" s="257" t="s">
        <v>2</v>
      </c>
      <c r="B4" s="258"/>
      <c r="C4" s="258"/>
      <c r="D4" s="258"/>
      <c r="E4" s="258"/>
      <c r="F4" s="258"/>
      <c r="G4" s="259"/>
    </row>
    <row r="5" spans="1:7" ht="44.25" customHeight="1" x14ac:dyDescent="0.25">
      <c r="A5" s="137" t="s">
        <v>4</v>
      </c>
      <c r="B5" s="158" t="s">
        <v>484</v>
      </c>
      <c r="C5" s="159" t="s">
        <v>485</v>
      </c>
      <c r="D5" s="159" t="s">
        <v>486</v>
      </c>
      <c r="E5" s="232" t="s">
        <v>618</v>
      </c>
      <c r="F5" s="232" t="s">
        <v>619</v>
      </c>
      <c r="G5" s="232" t="s">
        <v>620</v>
      </c>
    </row>
    <row r="6" spans="1:7" ht="15.75" customHeight="1" x14ac:dyDescent="0.25">
      <c r="A6" s="26" t="s">
        <v>469</v>
      </c>
      <c r="B6" s="118">
        <f t="shared" ref="B6:G6" si="0">SUM(B7:B15)</f>
        <v>0</v>
      </c>
      <c r="C6" s="118">
        <f t="shared" si="0"/>
        <v>0</v>
      </c>
      <c r="D6" s="118">
        <f t="shared" si="0"/>
        <v>0</v>
      </c>
      <c r="E6" s="217">
        <f t="shared" si="0"/>
        <v>139691783.90000001</v>
      </c>
      <c r="F6" s="217">
        <f t="shared" si="0"/>
        <v>291047484.50999999</v>
      </c>
      <c r="G6" s="217">
        <f t="shared" si="0"/>
        <v>173680416.55000001</v>
      </c>
    </row>
    <row r="7" spans="1:7" x14ac:dyDescent="0.25">
      <c r="A7" s="58" t="s">
        <v>470</v>
      </c>
      <c r="B7" s="75">
        <v>0</v>
      </c>
      <c r="C7" s="75">
        <v>0</v>
      </c>
      <c r="D7" s="75">
        <v>0</v>
      </c>
      <c r="E7" s="251">
        <v>42594168.049999997</v>
      </c>
      <c r="F7" s="251">
        <v>83983647.489999995</v>
      </c>
      <c r="G7" s="251">
        <v>79196389.069999993</v>
      </c>
    </row>
    <row r="8" spans="1:7" ht="15.75" customHeight="1" x14ac:dyDescent="0.25">
      <c r="A8" s="58" t="s">
        <v>471</v>
      </c>
      <c r="B8" s="75">
        <v>0</v>
      </c>
      <c r="C8" s="75">
        <v>0</v>
      </c>
      <c r="D8" s="75">
        <v>0</v>
      </c>
      <c r="E8" s="251">
        <v>12791863.15</v>
      </c>
      <c r="F8" s="251">
        <v>19494314.390000001</v>
      </c>
      <c r="G8" s="251">
        <v>15269540.15</v>
      </c>
    </row>
    <row r="9" spans="1:7" x14ac:dyDescent="0.25">
      <c r="A9" s="58" t="s">
        <v>472</v>
      </c>
      <c r="B9" s="75">
        <v>0</v>
      </c>
      <c r="C9" s="75">
        <v>0</v>
      </c>
      <c r="D9" s="75">
        <v>0</v>
      </c>
      <c r="E9" s="251">
        <v>33001931.670000002</v>
      </c>
      <c r="F9" s="251">
        <v>52535096.340000004</v>
      </c>
      <c r="G9" s="251">
        <v>39013771.960000001</v>
      </c>
    </row>
    <row r="10" spans="1:7" x14ac:dyDescent="0.25">
      <c r="A10" s="58" t="s">
        <v>473</v>
      </c>
      <c r="B10" s="75">
        <v>0</v>
      </c>
      <c r="C10" s="75">
        <v>0</v>
      </c>
      <c r="D10" s="75">
        <v>0</v>
      </c>
      <c r="E10" s="251">
        <v>35179043.689999998</v>
      </c>
      <c r="F10" s="251">
        <v>56680209.789999999</v>
      </c>
      <c r="G10" s="251">
        <v>33534385.199999999</v>
      </c>
    </row>
    <row r="11" spans="1:7" x14ac:dyDescent="0.25">
      <c r="A11" s="58" t="s">
        <v>474</v>
      </c>
      <c r="B11" s="75">
        <v>0</v>
      </c>
      <c r="C11" s="75">
        <v>0</v>
      </c>
      <c r="D11" s="75">
        <v>0</v>
      </c>
      <c r="E11" s="251">
        <v>529891.47</v>
      </c>
      <c r="F11" s="251">
        <v>3650444.33</v>
      </c>
      <c r="G11" s="251">
        <v>740960.99</v>
      </c>
    </row>
    <row r="12" spans="1:7" x14ac:dyDescent="0.25">
      <c r="A12" s="58" t="s">
        <v>475</v>
      </c>
      <c r="B12" s="75">
        <v>0</v>
      </c>
      <c r="C12" s="75">
        <v>0</v>
      </c>
      <c r="D12" s="75">
        <v>0</v>
      </c>
      <c r="E12" s="251">
        <v>15594885.869999999</v>
      </c>
      <c r="F12" s="251">
        <v>70743528.670000002</v>
      </c>
      <c r="G12" s="251">
        <v>5925369.1799999997</v>
      </c>
    </row>
    <row r="13" spans="1:7" x14ac:dyDescent="0.25">
      <c r="A13" s="59" t="s">
        <v>476</v>
      </c>
      <c r="B13" s="75">
        <v>0</v>
      </c>
      <c r="C13" s="75">
        <v>0</v>
      </c>
      <c r="D13" s="75">
        <v>0</v>
      </c>
      <c r="E13" s="251">
        <v>0</v>
      </c>
      <c r="F13" s="251">
        <v>0</v>
      </c>
      <c r="G13" s="251">
        <v>0</v>
      </c>
    </row>
    <row r="14" spans="1:7" x14ac:dyDescent="0.25">
      <c r="A14" s="58" t="s">
        <v>477</v>
      </c>
      <c r="B14" s="75">
        <v>0</v>
      </c>
      <c r="C14" s="75">
        <v>0</v>
      </c>
      <c r="D14" s="75">
        <v>0</v>
      </c>
      <c r="E14" s="251">
        <v>0</v>
      </c>
      <c r="F14" s="251">
        <v>3960243.5</v>
      </c>
      <c r="G14" s="251">
        <v>0</v>
      </c>
    </row>
    <row r="15" spans="1:7" x14ac:dyDescent="0.25">
      <c r="A15" s="58" t="s">
        <v>478</v>
      </c>
      <c r="B15" s="75">
        <v>0</v>
      </c>
      <c r="C15" s="75">
        <v>0</v>
      </c>
      <c r="D15" s="75">
        <v>0</v>
      </c>
      <c r="E15" s="251">
        <v>0</v>
      </c>
      <c r="F15" s="251">
        <v>0</v>
      </c>
      <c r="G15" s="251">
        <v>0</v>
      </c>
    </row>
    <row r="16" spans="1:7" x14ac:dyDescent="0.25">
      <c r="A16" s="58"/>
      <c r="B16" s="75"/>
      <c r="C16" s="75"/>
      <c r="D16" s="75"/>
      <c r="E16" s="153"/>
      <c r="F16" s="153"/>
      <c r="G16" s="153"/>
    </row>
    <row r="17" spans="1:7" x14ac:dyDescent="0.25">
      <c r="A17" s="3" t="s">
        <v>479</v>
      </c>
      <c r="B17" s="118">
        <f t="shared" ref="B17:G17" si="1">SUM(B18:B26)</f>
        <v>0</v>
      </c>
      <c r="C17" s="118">
        <f t="shared" si="1"/>
        <v>0</v>
      </c>
      <c r="D17" s="118">
        <f t="shared" si="1"/>
        <v>0</v>
      </c>
      <c r="E17" s="217">
        <f t="shared" si="1"/>
        <v>52700046.710000001</v>
      </c>
      <c r="F17" s="217">
        <f t="shared" si="1"/>
        <v>156742323.27000001</v>
      </c>
      <c r="G17" s="217">
        <f t="shared" si="1"/>
        <v>65391807.450000003</v>
      </c>
    </row>
    <row r="18" spans="1:7" x14ac:dyDescent="0.25">
      <c r="A18" s="58" t="s">
        <v>470</v>
      </c>
      <c r="B18" s="76">
        <v>0</v>
      </c>
      <c r="C18" s="76">
        <v>0</v>
      </c>
      <c r="D18" s="76">
        <v>0</v>
      </c>
      <c r="E18" s="251">
        <v>22343911.739999998</v>
      </c>
      <c r="F18" s="251">
        <v>40910474.219999999</v>
      </c>
      <c r="G18" s="251">
        <v>42512157.789999999</v>
      </c>
    </row>
    <row r="19" spans="1:7" x14ac:dyDescent="0.25">
      <c r="A19" s="58" t="s">
        <v>471</v>
      </c>
      <c r="B19" s="76">
        <v>0</v>
      </c>
      <c r="C19" s="76">
        <v>0</v>
      </c>
      <c r="D19" s="76">
        <v>0</v>
      </c>
      <c r="E19" s="251">
        <v>3045749.75</v>
      </c>
      <c r="F19" s="251">
        <v>4408243.05</v>
      </c>
      <c r="G19" s="251">
        <v>3688175.28</v>
      </c>
    </row>
    <row r="20" spans="1:7" x14ac:dyDescent="0.25">
      <c r="A20" s="58" t="s">
        <v>472</v>
      </c>
      <c r="B20" s="76">
        <v>0</v>
      </c>
      <c r="C20" s="76">
        <v>0</v>
      </c>
      <c r="D20" s="76">
        <v>0</v>
      </c>
      <c r="E20" s="251">
        <v>2178788.46</v>
      </c>
      <c r="F20" s="251">
        <v>1309391.2</v>
      </c>
      <c r="G20" s="251">
        <v>2399179.9500000002</v>
      </c>
    </row>
    <row r="21" spans="1:7" x14ac:dyDescent="0.25">
      <c r="A21" s="58" t="s">
        <v>473</v>
      </c>
      <c r="B21" s="76">
        <v>0</v>
      </c>
      <c r="C21" s="76">
        <v>0</v>
      </c>
      <c r="D21" s="76">
        <v>0</v>
      </c>
      <c r="E21" s="251">
        <v>8750188.7799999993</v>
      </c>
      <c r="F21" s="251">
        <v>6006578.1600000001</v>
      </c>
      <c r="G21" s="251">
        <v>716340</v>
      </c>
    </row>
    <row r="22" spans="1:7" x14ac:dyDescent="0.25">
      <c r="A22" s="59" t="s">
        <v>474</v>
      </c>
      <c r="B22" s="76">
        <v>0</v>
      </c>
      <c r="C22" s="76">
        <v>0</v>
      </c>
      <c r="D22" s="76">
        <v>0</v>
      </c>
      <c r="E22" s="251">
        <v>71489.990000000005</v>
      </c>
      <c r="F22" s="251">
        <v>913372.79</v>
      </c>
      <c r="G22" s="251">
        <v>0</v>
      </c>
    </row>
    <row r="23" spans="1:7" x14ac:dyDescent="0.25">
      <c r="A23" s="59" t="s">
        <v>475</v>
      </c>
      <c r="B23" s="76">
        <v>0</v>
      </c>
      <c r="C23" s="76">
        <v>0</v>
      </c>
      <c r="D23" s="76">
        <v>0</v>
      </c>
      <c r="E23" s="251">
        <v>16309917.99</v>
      </c>
      <c r="F23" s="251">
        <v>102966033.39</v>
      </c>
      <c r="G23" s="251">
        <v>15961954.43</v>
      </c>
    </row>
    <row r="24" spans="1:7" x14ac:dyDescent="0.25">
      <c r="A24" s="59" t="s">
        <v>476</v>
      </c>
      <c r="B24" s="76">
        <v>0</v>
      </c>
      <c r="C24" s="76">
        <v>0</v>
      </c>
      <c r="D24" s="76">
        <v>0</v>
      </c>
      <c r="E24" s="251">
        <v>0</v>
      </c>
      <c r="F24" s="251">
        <v>0</v>
      </c>
      <c r="G24" s="251">
        <v>0</v>
      </c>
    </row>
    <row r="25" spans="1:7" x14ac:dyDescent="0.25">
      <c r="A25" s="59" t="s">
        <v>480</v>
      </c>
      <c r="B25" s="76">
        <v>0</v>
      </c>
      <c r="C25" s="76">
        <v>0</v>
      </c>
      <c r="D25" s="76">
        <v>0</v>
      </c>
      <c r="E25" s="251">
        <v>0</v>
      </c>
      <c r="F25" s="251">
        <v>228230.46</v>
      </c>
      <c r="G25" s="251">
        <v>114000</v>
      </c>
    </row>
    <row r="26" spans="1:7" x14ac:dyDescent="0.25">
      <c r="A26" s="59" t="s">
        <v>478</v>
      </c>
      <c r="B26" s="76">
        <v>0</v>
      </c>
      <c r="C26" s="76">
        <v>0</v>
      </c>
      <c r="D26" s="76">
        <v>0</v>
      </c>
      <c r="E26" s="251">
        <v>0</v>
      </c>
      <c r="F26" s="251">
        <v>0</v>
      </c>
      <c r="G26" s="251">
        <v>0</v>
      </c>
    </row>
    <row r="27" spans="1:7" x14ac:dyDescent="0.25">
      <c r="A27" s="45" t="s">
        <v>455</v>
      </c>
      <c r="B27" s="78"/>
      <c r="C27" s="78"/>
      <c r="D27" s="78"/>
      <c r="E27" s="219"/>
      <c r="F27" s="219"/>
      <c r="G27" s="219"/>
    </row>
    <row r="28" spans="1:7" ht="14.45" customHeight="1" x14ac:dyDescent="0.25">
      <c r="A28" s="3" t="s">
        <v>481</v>
      </c>
      <c r="B28" s="118">
        <f t="shared" ref="B28:G28" si="2">B17+B6</f>
        <v>0</v>
      </c>
      <c r="C28" s="118">
        <f t="shared" si="2"/>
        <v>0</v>
      </c>
      <c r="D28" s="118">
        <f t="shared" si="2"/>
        <v>0</v>
      </c>
      <c r="E28" s="217">
        <f t="shared" si="2"/>
        <v>192391830.61000001</v>
      </c>
      <c r="F28" s="217">
        <f t="shared" si="2"/>
        <v>447789807.77999997</v>
      </c>
      <c r="G28" s="217">
        <f t="shared" si="2"/>
        <v>239072224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495</v>
      </c>
    </row>
    <row r="32" spans="1:7" x14ac:dyDescent="0.25">
      <c r="A32" t="s">
        <v>496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6:G17 B7:D15 B27:G28 B18:D26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tabSelected="1" zoomScale="75" zoomScaleNormal="75" workbookViewId="0">
      <selection activeCell="B12" sqref="B1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277" t="s">
        <v>497</v>
      </c>
      <c r="B1" s="255"/>
      <c r="C1" s="255"/>
      <c r="D1" s="255"/>
      <c r="E1" s="255"/>
      <c r="F1" s="255"/>
    </row>
    <row r="2" spans="1:6" x14ac:dyDescent="0.25">
      <c r="A2" s="263" t="str">
        <f>'Formato 1'!A2</f>
        <v xml:space="preserve"> Municipio de Uriangato Gto.</v>
      </c>
      <c r="B2" s="264"/>
      <c r="C2" s="264"/>
      <c r="D2" s="264"/>
      <c r="E2" s="264"/>
      <c r="F2" s="265"/>
    </row>
    <row r="3" spans="1:6" x14ac:dyDescent="0.25">
      <c r="A3" s="257" t="s">
        <v>498</v>
      </c>
      <c r="B3" s="258"/>
      <c r="C3" s="258"/>
      <c r="D3" s="258"/>
      <c r="E3" s="258"/>
      <c r="F3" s="259"/>
    </row>
    <row r="4" spans="1:6" ht="30" x14ac:dyDescent="0.25">
      <c r="A4" s="137" t="s">
        <v>4</v>
      </c>
      <c r="B4" s="7" t="s">
        <v>499</v>
      </c>
      <c r="C4" s="33" t="s">
        <v>500</v>
      </c>
      <c r="D4" s="33" t="s">
        <v>501</v>
      </c>
      <c r="E4" s="33" t="s">
        <v>502</v>
      </c>
      <c r="F4" s="33" t="s">
        <v>503</v>
      </c>
    </row>
    <row r="5" spans="1:6" ht="15.75" customHeight="1" x14ac:dyDescent="0.25">
      <c r="A5" s="141" t="s">
        <v>504</v>
      </c>
      <c r="B5" s="146"/>
      <c r="C5" s="146"/>
      <c r="D5" s="146"/>
      <c r="E5" s="146"/>
      <c r="F5" s="146"/>
    </row>
    <row r="6" spans="1:6" ht="30" x14ac:dyDescent="0.25">
      <c r="A6" s="144" t="s">
        <v>505</v>
      </c>
      <c r="B6" s="143" t="s">
        <v>621</v>
      </c>
      <c r="C6" s="143"/>
      <c r="D6" s="143"/>
      <c r="E6" s="143"/>
      <c r="F6" s="143"/>
    </row>
    <row r="7" spans="1:6" ht="15.75" customHeight="1" x14ac:dyDescent="0.25">
      <c r="A7" s="144" t="s">
        <v>506</v>
      </c>
      <c r="B7" s="143" t="s">
        <v>622</v>
      </c>
      <c r="C7" s="143"/>
      <c r="D7" s="143"/>
      <c r="E7" s="143"/>
      <c r="F7" s="143"/>
    </row>
    <row r="8" spans="1:6" x14ac:dyDescent="0.25">
      <c r="A8" s="145"/>
      <c r="B8" s="143"/>
      <c r="C8" s="143"/>
      <c r="D8" s="143"/>
      <c r="E8" s="143"/>
      <c r="F8" s="143"/>
    </row>
    <row r="9" spans="1:6" x14ac:dyDescent="0.25">
      <c r="A9" s="150" t="s">
        <v>507</v>
      </c>
      <c r="B9" s="143"/>
      <c r="C9" s="143"/>
      <c r="D9" s="143"/>
      <c r="E9" s="143"/>
      <c r="F9" s="143"/>
    </row>
    <row r="10" spans="1:6" x14ac:dyDescent="0.25">
      <c r="A10" s="144" t="s">
        <v>508</v>
      </c>
      <c r="B10" s="153">
        <v>554</v>
      </c>
      <c r="C10" s="153"/>
      <c r="D10" s="153"/>
      <c r="E10" s="153"/>
      <c r="F10" s="153"/>
    </row>
    <row r="11" spans="1:6" x14ac:dyDescent="0.25">
      <c r="A11" s="67" t="s">
        <v>509</v>
      </c>
      <c r="B11" s="252">
        <v>76</v>
      </c>
      <c r="C11" s="153"/>
      <c r="D11" s="153"/>
      <c r="E11" s="153"/>
      <c r="F11" s="153"/>
    </row>
    <row r="12" spans="1:6" x14ac:dyDescent="0.25">
      <c r="A12" s="67" t="s">
        <v>510</v>
      </c>
      <c r="B12" s="252">
        <v>18</v>
      </c>
      <c r="C12" s="153"/>
      <c r="D12" s="153"/>
      <c r="E12" s="153"/>
      <c r="F12" s="153"/>
    </row>
    <row r="13" spans="1:6" x14ac:dyDescent="0.25">
      <c r="A13" s="67" t="s">
        <v>511</v>
      </c>
      <c r="B13" s="252">
        <v>42.48</v>
      </c>
      <c r="C13" s="153"/>
      <c r="D13" s="153"/>
      <c r="E13" s="153"/>
      <c r="F13" s="153"/>
    </row>
    <row r="14" spans="1:6" x14ac:dyDescent="0.25">
      <c r="A14" s="144" t="s">
        <v>512</v>
      </c>
      <c r="B14" s="153">
        <v>47</v>
      </c>
      <c r="C14" s="153"/>
      <c r="D14" s="153"/>
      <c r="E14" s="153"/>
      <c r="F14" s="153"/>
    </row>
    <row r="15" spans="1:6" x14ac:dyDescent="0.25">
      <c r="A15" s="67" t="s">
        <v>509</v>
      </c>
      <c r="B15" s="153"/>
      <c r="C15" s="153"/>
      <c r="D15" s="153"/>
      <c r="E15" s="153"/>
      <c r="F15" s="153"/>
    </row>
    <row r="16" spans="1:6" x14ac:dyDescent="0.25">
      <c r="A16" s="67" t="s">
        <v>510</v>
      </c>
      <c r="B16" s="154"/>
      <c r="C16" s="154"/>
      <c r="D16" s="154"/>
      <c r="E16" s="154"/>
      <c r="F16" s="154"/>
    </row>
    <row r="17" spans="1:6" x14ac:dyDescent="0.25">
      <c r="A17" s="67" t="s">
        <v>511</v>
      </c>
      <c r="B17" s="155"/>
      <c r="C17" s="155"/>
      <c r="D17" s="155"/>
      <c r="E17" s="155"/>
      <c r="F17" s="155"/>
    </row>
    <row r="18" spans="1:6" x14ac:dyDescent="0.25">
      <c r="A18" s="144" t="s">
        <v>513</v>
      </c>
      <c r="B18" s="155"/>
      <c r="C18" s="155"/>
      <c r="D18" s="155"/>
      <c r="E18" s="155"/>
      <c r="F18" s="155"/>
    </row>
    <row r="19" spans="1:6" x14ac:dyDescent="0.25">
      <c r="A19" s="144" t="s">
        <v>514</v>
      </c>
      <c r="B19" s="155">
        <v>6.46</v>
      </c>
      <c r="C19" s="155"/>
      <c r="D19" s="155"/>
      <c r="E19" s="155"/>
      <c r="F19" s="155"/>
    </row>
    <row r="20" spans="1:6" x14ac:dyDescent="0.25">
      <c r="A20" s="144" t="s">
        <v>515</v>
      </c>
      <c r="B20" s="156">
        <v>0</v>
      </c>
      <c r="C20" s="156"/>
      <c r="D20" s="156"/>
      <c r="E20" s="156"/>
      <c r="F20" s="156"/>
    </row>
    <row r="21" spans="1:6" x14ac:dyDescent="0.25">
      <c r="A21" s="144" t="s">
        <v>516</v>
      </c>
      <c r="B21" s="156">
        <v>1</v>
      </c>
      <c r="C21" s="156"/>
      <c r="D21" s="156"/>
      <c r="E21" s="156"/>
      <c r="F21" s="156"/>
    </row>
    <row r="22" spans="1:6" x14ac:dyDescent="0.25">
      <c r="A22" s="144" t="s">
        <v>517</v>
      </c>
      <c r="B22" s="156">
        <v>0.14940000000000001</v>
      </c>
      <c r="C22" s="156"/>
      <c r="D22" s="156"/>
      <c r="E22" s="156"/>
      <c r="F22" s="156"/>
    </row>
    <row r="23" spans="1:6" x14ac:dyDescent="0.25">
      <c r="A23" s="144" t="s">
        <v>518</v>
      </c>
      <c r="B23" s="156">
        <v>0</v>
      </c>
      <c r="C23" s="156"/>
      <c r="D23" s="156"/>
      <c r="E23" s="156"/>
      <c r="F23" s="156"/>
    </row>
    <row r="24" spans="1:6" x14ac:dyDescent="0.25">
      <c r="A24" s="144" t="s">
        <v>519</v>
      </c>
      <c r="B24" s="148">
        <v>61.26</v>
      </c>
      <c r="C24" s="148"/>
      <c r="D24" s="148"/>
      <c r="E24" s="148"/>
      <c r="F24" s="148"/>
    </row>
    <row r="25" spans="1:6" x14ac:dyDescent="0.25">
      <c r="A25" s="144" t="s">
        <v>520</v>
      </c>
      <c r="B25" s="148">
        <v>74.5</v>
      </c>
      <c r="C25" s="148"/>
      <c r="D25" s="148"/>
      <c r="E25" s="148"/>
      <c r="F25" s="148"/>
    </row>
    <row r="26" spans="1:6" x14ac:dyDescent="0.25">
      <c r="A26" s="145"/>
      <c r="B26" s="149"/>
      <c r="C26" s="149"/>
      <c r="D26" s="149"/>
      <c r="E26" s="149"/>
      <c r="F26" s="149"/>
    </row>
    <row r="27" spans="1:6" ht="14.45" customHeight="1" x14ac:dyDescent="0.25">
      <c r="A27" s="150" t="s">
        <v>521</v>
      </c>
      <c r="B27" s="147"/>
      <c r="C27" s="147"/>
      <c r="D27" s="147"/>
      <c r="E27" s="147"/>
      <c r="F27" s="147"/>
    </row>
    <row r="28" spans="1:6" x14ac:dyDescent="0.25">
      <c r="A28" s="144" t="s">
        <v>522</v>
      </c>
      <c r="B28" s="91"/>
      <c r="C28" s="91"/>
      <c r="D28" s="91"/>
      <c r="E28" s="91"/>
      <c r="F28" s="91"/>
    </row>
    <row r="29" spans="1:6" x14ac:dyDescent="0.25">
      <c r="A29" s="140"/>
      <c r="B29" s="53"/>
      <c r="C29" s="53"/>
      <c r="D29" s="53"/>
      <c r="E29" s="53"/>
      <c r="F29" s="53"/>
    </row>
    <row r="30" spans="1:6" x14ac:dyDescent="0.25">
      <c r="A30" s="151" t="s">
        <v>523</v>
      </c>
      <c r="B30" s="53"/>
      <c r="C30" s="53"/>
      <c r="D30" s="53"/>
      <c r="E30" s="53"/>
      <c r="F30" s="53"/>
    </row>
    <row r="31" spans="1:6" x14ac:dyDescent="0.25">
      <c r="A31" s="152" t="s">
        <v>508</v>
      </c>
      <c r="B31" s="91">
        <v>70085942.200000003</v>
      </c>
      <c r="C31" s="91"/>
      <c r="D31" s="91"/>
      <c r="E31" s="91"/>
      <c r="F31" s="91"/>
    </row>
    <row r="32" spans="1:6" x14ac:dyDescent="0.25">
      <c r="A32" s="152" t="s">
        <v>512</v>
      </c>
      <c r="B32" s="91">
        <v>2153563.4300000002</v>
      </c>
      <c r="C32" s="91"/>
      <c r="D32" s="91"/>
      <c r="E32" s="91"/>
      <c r="F32" s="91"/>
    </row>
    <row r="33" spans="1:6" x14ac:dyDescent="0.25">
      <c r="A33" s="152" t="s">
        <v>524</v>
      </c>
      <c r="B33" s="91"/>
      <c r="C33" s="91"/>
      <c r="D33" s="91"/>
      <c r="E33" s="91"/>
      <c r="F33" s="91"/>
    </row>
    <row r="34" spans="1:6" x14ac:dyDescent="0.25">
      <c r="A34" s="140"/>
      <c r="B34" s="53"/>
      <c r="C34" s="53"/>
      <c r="D34" s="53"/>
      <c r="E34" s="53"/>
      <c r="F34" s="53"/>
    </row>
    <row r="35" spans="1:6" x14ac:dyDescent="0.25">
      <c r="A35" s="151" t="s">
        <v>525</v>
      </c>
      <c r="B35" s="53"/>
      <c r="C35" s="53"/>
      <c r="D35" s="53"/>
      <c r="E35" s="53"/>
      <c r="F35" s="53"/>
    </row>
    <row r="36" spans="1:6" x14ac:dyDescent="0.25">
      <c r="A36" s="152" t="s">
        <v>526</v>
      </c>
      <c r="B36" s="53">
        <v>9676.07</v>
      </c>
      <c r="C36" s="53"/>
      <c r="D36" s="53"/>
      <c r="E36" s="53"/>
      <c r="F36" s="53"/>
    </row>
    <row r="37" spans="1:6" x14ac:dyDescent="0.25">
      <c r="A37" s="152" t="s">
        <v>527</v>
      </c>
      <c r="B37" s="53">
        <v>3012.49</v>
      </c>
      <c r="C37" s="53"/>
      <c r="D37" s="53"/>
      <c r="E37" s="53"/>
      <c r="F37" s="53"/>
    </row>
    <row r="38" spans="1:6" x14ac:dyDescent="0.25">
      <c r="A38" s="152" t="s">
        <v>528</v>
      </c>
      <c r="B38" s="53">
        <v>6188.4</v>
      </c>
      <c r="C38" s="53"/>
      <c r="D38" s="53"/>
      <c r="E38" s="53"/>
      <c r="F38" s="53"/>
    </row>
    <row r="39" spans="1:6" x14ac:dyDescent="0.25">
      <c r="A39" s="140"/>
      <c r="B39" s="53"/>
      <c r="C39" s="53"/>
      <c r="D39" s="53"/>
      <c r="E39" s="53"/>
      <c r="F39" s="53"/>
    </row>
    <row r="40" spans="1:6" x14ac:dyDescent="0.25">
      <c r="A40" s="151" t="s">
        <v>529</v>
      </c>
      <c r="B40" s="53"/>
      <c r="C40" s="53"/>
      <c r="D40" s="53"/>
      <c r="E40" s="53"/>
      <c r="F40" s="53"/>
    </row>
    <row r="41" spans="1:6" x14ac:dyDescent="0.25">
      <c r="A41" s="140"/>
      <c r="B41" s="53"/>
      <c r="C41" s="53"/>
      <c r="D41" s="53"/>
      <c r="E41" s="53"/>
      <c r="F41" s="53"/>
    </row>
    <row r="42" spans="1:6" x14ac:dyDescent="0.25">
      <c r="A42" s="151" t="s">
        <v>530</v>
      </c>
      <c r="B42" s="53"/>
      <c r="C42" s="53"/>
      <c r="D42" s="53"/>
      <c r="E42" s="53"/>
      <c r="F42" s="53"/>
    </row>
    <row r="43" spans="1:6" x14ac:dyDescent="0.25">
      <c r="A43" s="152" t="s">
        <v>531</v>
      </c>
      <c r="B43" s="91">
        <v>2153563.4300000002</v>
      </c>
      <c r="C43" s="91"/>
      <c r="D43" s="91"/>
      <c r="E43" s="91"/>
      <c r="F43" s="91"/>
    </row>
    <row r="44" spans="1:6" x14ac:dyDescent="0.25">
      <c r="A44" s="152" t="s">
        <v>532</v>
      </c>
      <c r="B44" s="91">
        <v>50221793.469999999</v>
      </c>
      <c r="C44" s="91"/>
      <c r="D44" s="91"/>
      <c r="E44" s="91"/>
      <c r="F44" s="91"/>
    </row>
    <row r="45" spans="1:6" x14ac:dyDescent="0.25">
      <c r="A45" s="152" t="s">
        <v>533</v>
      </c>
      <c r="B45" s="91">
        <v>85698109.840000004</v>
      </c>
      <c r="C45" s="91"/>
      <c r="D45" s="91"/>
      <c r="E45" s="91"/>
      <c r="F45" s="91"/>
    </row>
    <row r="46" spans="1:6" x14ac:dyDescent="0.25">
      <c r="A46" s="140"/>
      <c r="B46" s="53"/>
      <c r="C46" s="53"/>
      <c r="D46" s="53"/>
      <c r="E46" s="53"/>
      <c r="F46" s="53"/>
    </row>
    <row r="47" spans="1:6" ht="30" x14ac:dyDescent="0.25">
      <c r="A47" s="151" t="s">
        <v>534</v>
      </c>
      <c r="B47" s="53"/>
      <c r="C47" s="53"/>
      <c r="D47" s="53"/>
      <c r="E47" s="53"/>
      <c r="F47" s="53"/>
    </row>
    <row r="48" spans="1:6" x14ac:dyDescent="0.25">
      <c r="A48" s="152" t="s">
        <v>532</v>
      </c>
      <c r="B48" s="91">
        <v>120.27</v>
      </c>
      <c r="C48" s="91"/>
      <c r="D48" s="91"/>
      <c r="E48" s="91"/>
      <c r="F48" s="91"/>
    </row>
    <row r="49" spans="1:6" x14ac:dyDescent="0.25">
      <c r="A49" s="152" t="s">
        <v>533</v>
      </c>
      <c r="B49" s="91">
        <v>205.23</v>
      </c>
      <c r="C49" s="91"/>
      <c r="D49" s="91"/>
      <c r="E49" s="91"/>
      <c r="F49" s="91"/>
    </row>
    <row r="50" spans="1:6" x14ac:dyDescent="0.25">
      <c r="A50" s="140"/>
      <c r="B50" s="53"/>
      <c r="C50" s="53"/>
      <c r="D50" s="53"/>
      <c r="E50" s="53"/>
      <c r="F50" s="53"/>
    </row>
    <row r="51" spans="1:6" x14ac:dyDescent="0.25">
      <c r="A51" s="151" t="s">
        <v>535</v>
      </c>
      <c r="B51" s="53"/>
      <c r="C51" s="53"/>
      <c r="D51" s="53"/>
      <c r="E51" s="53"/>
      <c r="F51" s="53"/>
    </row>
    <row r="52" spans="1:6" x14ac:dyDescent="0.25">
      <c r="A52" s="152" t="s">
        <v>532</v>
      </c>
      <c r="B52" s="91">
        <v>50221793.469999999</v>
      </c>
      <c r="C52" s="91"/>
      <c r="D52" s="91"/>
      <c r="E52" s="91"/>
      <c r="F52" s="91"/>
    </row>
    <row r="53" spans="1:6" x14ac:dyDescent="0.25">
      <c r="A53" s="152" t="s">
        <v>533</v>
      </c>
      <c r="B53" s="91">
        <v>85698109.840000004</v>
      </c>
      <c r="C53" s="91"/>
      <c r="D53" s="91"/>
      <c r="E53" s="91"/>
      <c r="F53" s="91"/>
    </row>
    <row r="54" spans="1:6" x14ac:dyDescent="0.25">
      <c r="A54" s="152" t="s">
        <v>536</v>
      </c>
      <c r="B54" s="91"/>
      <c r="C54" s="91"/>
      <c r="D54" s="91"/>
      <c r="E54" s="91"/>
      <c r="F54" s="91"/>
    </row>
    <row r="55" spans="1:6" x14ac:dyDescent="0.25">
      <c r="A55" s="140"/>
      <c r="B55" s="53"/>
      <c r="C55" s="53"/>
      <c r="D55" s="53"/>
      <c r="E55" s="53"/>
      <c r="F55" s="53"/>
    </row>
    <row r="56" spans="1:6" x14ac:dyDescent="0.25">
      <c r="A56" s="151" t="s">
        <v>537</v>
      </c>
      <c r="B56" s="53"/>
      <c r="C56" s="53"/>
      <c r="D56" s="53"/>
      <c r="E56" s="53"/>
      <c r="F56" s="53"/>
    </row>
    <row r="57" spans="1:6" x14ac:dyDescent="0.25">
      <c r="A57" s="152" t="s">
        <v>532</v>
      </c>
      <c r="B57" s="91">
        <v>50221793.469999999</v>
      </c>
      <c r="C57" s="91"/>
      <c r="D57" s="91"/>
      <c r="E57" s="91"/>
      <c r="F57" s="91"/>
    </row>
    <row r="58" spans="1:6" x14ac:dyDescent="0.25">
      <c r="A58" s="152" t="s">
        <v>533</v>
      </c>
      <c r="B58" s="91">
        <v>85698109.840000004</v>
      </c>
      <c r="C58" s="91"/>
      <c r="D58" s="91"/>
      <c r="E58" s="91"/>
      <c r="F58" s="91"/>
    </row>
    <row r="59" spans="1:6" x14ac:dyDescent="0.25">
      <c r="A59" s="140"/>
      <c r="B59" s="53"/>
      <c r="C59" s="53"/>
      <c r="D59" s="53"/>
      <c r="E59" s="53"/>
      <c r="F59" s="53"/>
    </row>
    <row r="60" spans="1:6" x14ac:dyDescent="0.25">
      <c r="A60" s="151" t="s">
        <v>538</v>
      </c>
      <c r="B60" s="53">
        <v>16.13</v>
      </c>
      <c r="C60" s="53"/>
      <c r="D60" s="53"/>
      <c r="E60" s="53"/>
      <c r="F60" s="53"/>
    </row>
    <row r="61" spans="1:6" x14ac:dyDescent="0.25">
      <c r="A61" s="152" t="s">
        <v>539</v>
      </c>
      <c r="B61" s="139">
        <v>2050</v>
      </c>
      <c r="C61" s="139"/>
      <c r="D61" s="139"/>
      <c r="E61" s="139"/>
      <c r="F61" s="139"/>
    </row>
    <row r="62" spans="1:6" x14ac:dyDescent="0.25">
      <c r="A62" s="152" t="s">
        <v>540</v>
      </c>
      <c r="B62" s="157">
        <v>8.5599999999999996E-2</v>
      </c>
      <c r="C62" s="157"/>
      <c r="D62" s="157"/>
      <c r="E62" s="157"/>
      <c r="F62" s="157"/>
    </row>
    <row r="63" spans="1:6" x14ac:dyDescent="0.25">
      <c r="A63" s="140"/>
      <c r="B63" s="139"/>
      <c r="C63" s="139"/>
      <c r="D63" s="139"/>
      <c r="E63" s="139"/>
      <c r="F63" s="139"/>
    </row>
    <row r="64" spans="1:6" x14ac:dyDescent="0.25">
      <c r="A64" s="151" t="s">
        <v>541</v>
      </c>
      <c r="B64" s="139"/>
      <c r="C64" s="139"/>
      <c r="D64" s="139"/>
      <c r="E64" s="139"/>
      <c r="F64" s="139"/>
    </row>
    <row r="65" spans="1:6" x14ac:dyDescent="0.25">
      <c r="A65" s="152" t="s">
        <v>542</v>
      </c>
      <c r="B65" s="139">
        <v>2021</v>
      </c>
      <c r="C65" s="139"/>
      <c r="D65" s="139"/>
      <c r="E65" s="139"/>
      <c r="F65" s="139"/>
    </row>
    <row r="66" spans="1:6" ht="30" x14ac:dyDescent="0.25">
      <c r="A66" s="152" t="s">
        <v>543</v>
      </c>
      <c r="B66" s="140" t="s">
        <v>623</v>
      </c>
      <c r="C66" s="53"/>
      <c r="D66" s="140"/>
      <c r="E66" s="140"/>
      <c r="F66" s="140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16:F27 B5:F5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288" t="s">
        <v>436</v>
      </c>
      <c r="B1" s="288"/>
      <c r="C1" s="288"/>
      <c r="D1" s="288"/>
      <c r="E1" s="288"/>
      <c r="F1" s="288"/>
      <c r="G1" s="288"/>
    </row>
    <row r="2" spans="1:7" x14ac:dyDescent="0.25">
      <c r="A2" s="126" t="str">
        <f>'Formato 1'!A2</f>
        <v xml:space="preserve"> Municipio de Uriangato Gto.</v>
      </c>
      <c r="B2" s="127"/>
      <c r="C2" s="127"/>
      <c r="D2" s="127"/>
      <c r="E2" s="127"/>
      <c r="F2" s="127"/>
      <c r="G2" s="128"/>
    </row>
    <row r="3" spans="1:7" x14ac:dyDescent="0.25">
      <c r="A3" s="129" t="s">
        <v>437</v>
      </c>
      <c r="B3" s="130"/>
      <c r="C3" s="130"/>
      <c r="D3" s="130"/>
      <c r="E3" s="130"/>
      <c r="F3" s="130"/>
      <c r="G3" s="131"/>
    </row>
    <row r="4" spans="1:7" x14ac:dyDescent="0.25">
      <c r="A4" s="129" t="s">
        <v>2</v>
      </c>
      <c r="B4" s="130"/>
      <c r="C4" s="130"/>
      <c r="D4" s="130"/>
      <c r="E4" s="130"/>
      <c r="F4" s="130"/>
      <c r="G4" s="131"/>
    </row>
    <row r="5" spans="1:7" x14ac:dyDescent="0.25">
      <c r="A5" s="129" t="s">
        <v>438</v>
      </c>
      <c r="B5" s="130"/>
      <c r="C5" s="130"/>
      <c r="D5" s="130"/>
      <c r="E5" s="130"/>
      <c r="F5" s="130"/>
      <c r="G5" s="131"/>
    </row>
    <row r="6" spans="1:7" x14ac:dyDescent="0.25">
      <c r="A6" s="286" t="s">
        <v>544</v>
      </c>
      <c r="B6" s="36">
        <v>2022</v>
      </c>
      <c r="C6" s="286">
        <f>+B6+1</f>
        <v>2023</v>
      </c>
      <c r="D6" s="286">
        <f>+C6+1</f>
        <v>2024</v>
      </c>
      <c r="E6" s="286">
        <f>+D6+1</f>
        <v>2025</v>
      </c>
      <c r="F6" s="286">
        <f>+E6+1</f>
        <v>2026</v>
      </c>
      <c r="G6" s="286">
        <f>+F6+1</f>
        <v>2027</v>
      </c>
    </row>
    <row r="7" spans="1:7" ht="83.25" customHeight="1" x14ac:dyDescent="0.25">
      <c r="A7" s="287"/>
      <c r="B7" s="70" t="s">
        <v>545</v>
      </c>
      <c r="C7" s="287"/>
      <c r="D7" s="287"/>
      <c r="E7" s="287"/>
      <c r="F7" s="287"/>
      <c r="G7" s="287"/>
    </row>
    <row r="8" spans="1:7" ht="30" x14ac:dyDescent="0.25">
      <c r="A8" s="71" t="s">
        <v>487</v>
      </c>
      <c r="B8" s="35">
        <f t="shared" ref="B8:G8" si="0">SUM(B9:B20)</f>
        <v>0</v>
      </c>
      <c r="C8" s="35">
        <f t="shared" si="0"/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546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547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548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549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550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488</v>
      </c>
      <c r="B22" s="12">
        <f t="shared" ref="B22:G22" si="1">SUM(B23:B27)</f>
        <v>0</v>
      </c>
      <c r="C22" s="12">
        <f t="shared" si="1"/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551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552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553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489</v>
      </c>
      <c r="B29" s="12">
        <f t="shared" ref="B29:G29" si="2">B30</f>
        <v>0</v>
      </c>
      <c r="C29" s="12">
        <f t="shared" si="2"/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554</v>
      </c>
      <c r="B32" s="12">
        <f t="shared" ref="B32:G32" si="3">B29+B22+B8</f>
        <v>0</v>
      </c>
      <c r="C32" s="12">
        <f t="shared" si="3"/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 t="shared" si="3"/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465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555</v>
      </c>
      <c r="B37" s="12">
        <f t="shared" ref="B37:G37" si="4">B36+B35</f>
        <v>0</v>
      </c>
      <c r="C37" s="12">
        <f t="shared" si="4"/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 t="shared" si="4"/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89" t="s">
        <v>467</v>
      </c>
      <c r="B1" s="289"/>
      <c r="C1" s="289"/>
      <c r="D1" s="289"/>
      <c r="E1" s="289"/>
      <c r="F1" s="289"/>
      <c r="G1" s="289"/>
    </row>
    <row r="2" spans="1:7" x14ac:dyDescent="0.25">
      <c r="A2" s="126" t="str">
        <f>'Formato 1'!A2</f>
        <v xml:space="preserve"> Municipio de Uriangato Gto.</v>
      </c>
      <c r="B2" s="127"/>
      <c r="C2" s="127"/>
      <c r="D2" s="127"/>
      <c r="E2" s="127"/>
      <c r="F2" s="127"/>
      <c r="G2" s="128"/>
    </row>
    <row r="3" spans="1:7" x14ac:dyDescent="0.25">
      <c r="A3" s="112" t="s">
        <v>468</v>
      </c>
      <c r="B3" s="113"/>
      <c r="C3" s="113"/>
      <c r="D3" s="113"/>
      <c r="E3" s="113"/>
      <c r="F3" s="113"/>
      <c r="G3" s="114"/>
    </row>
    <row r="4" spans="1:7" x14ac:dyDescent="0.25">
      <c r="A4" s="112" t="s">
        <v>2</v>
      </c>
      <c r="B4" s="113"/>
      <c r="C4" s="113"/>
      <c r="D4" s="113"/>
      <c r="E4" s="113"/>
      <c r="F4" s="113"/>
      <c r="G4" s="114"/>
    </row>
    <row r="5" spans="1:7" x14ac:dyDescent="0.25">
      <c r="A5" s="112" t="s">
        <v>438</v>
      </c>
      <c r="B5" s="113"/>
      <c r="C5" s="113"/>
      <c r="D5" s="113"/>
      <c r="E5" s="113"/>
      <c r="F5" s="113"/>
      <c r="G5" s="114"/>
    </row>
    <row r="6" spans="1:7" x14ac:dyDescent="0.25">
      <c r="A6" s="290" t="s">
        <v>556</v>
      </c>
      <c r="B6" s="36">
        <v>2022</v>
      </c>
      <c r="C6" s="286">
        <f>+B6+1</f>
        <v>2023</v>
      </c>
      <c r="D6" s="286">
        <f>+C6+1</f>
        <v>2024</v>
      </c>
      <c r="E6" s="286">
        <f>+D6+1</f>
        <v>2025</v>
      </c>
      <c r="F6" s="286">
        <f>+E6+1</f>
        <v>2026</v>
      </c>
      <c r="G6" s="286">
        <f>+F6+1</f>
        <v>2027</v>
      </c>
    </row>
    <row r="7" spans="1:7" ht="57.75" customHeight="1" x14ac:dyDescent="0.25">
      <c r="A7" s="291"/>
      <c r="B7" s="37" t="s">
        <v>545</v>
      </c>
      <c r="C7" s="287"/>
      <c r="D7" s="287"/>
      <c r="E7" s="287"/>
      <c r="F7" s="287"/>
      <c r="G7" s="287"/>
    </row>
    <row r="8" spans="1:7" x14ac:dyDescent="0.25">
      <c r="A8" s="26" t="s">
        <v>469</v>
      </c>
      <c r="B8" s="38">
        <f t="shared" ref="B8:G8" si="0">SUM(B9:B17)</f>
        <v>0</v>
      </c>
      <c r="C8" s="38">
        <f t="shared" si="0"/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557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558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472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559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475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479</v>
      </c>
      <c r="B19" s="12">
        <f t="shared" ref="B19:G19" si="1">SUM(B20:B28)</f>
        <v>0</v>
      </c>
      <c r="C19" s="12">
        <f t="shared" si="1"/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557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558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559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481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89" t="s">
        <v>482</v>
      </c>
      <c r="B1" s="289"/>
      <c r="C1" s="289"/>
      <c r="D1" s="289"/>
      <c r="E1" s="289"/>
      <c r="F1" s="289"/>
      <c r="G1" s="289"/>
    </row>
    <row r="2" spans="1:7" x14ac:dyDescent="0.25">
      <c r="A2" s="126" t="str">
        <f>'Formato 1'!A2</f>
        <v xml:space="preserve"> Municipio de Uriangato Gto.</v>
      </c>
      <c r="B2" s="127"/>
      <c r="C2" s="127"/>
      <c r="D2" s="127"/>
      <c r="E2" s="127"/>
      <c r="F2" s="127"/>
      <c r="G2" s="128"/>
    </row>
    <row r="3" spans="1:7" x14ac:dyDescent="0.25">
      <c r="A3" s="112" t="s">
        <v>483</v>
      </c>
      <c r="B3" s="113"/>
      <c r="C3" s="113"/>
      <c r="D3" s="113"/>
      <c r="E3" s="113"/>
      <c r="F3" s="113"/>
      <c r="G3" s="114"/>
    </row>
    <row r="4" spans="1:7" x14ac:dyDescent="0.25">
      <c r="A4" s="115" t="s">
        <v>2</v>
      </c>
      <c r="B4" s="116"/>
      <c r="C4" s="116"/>
      <c r="D4" s="116"/>
      <c r="E4" s="116"/>
      <c r="F4" s="116"/>
      <c r="G4" s="117"/>
    </row>
    <row r="5" spans="1:7" x14ac:dyDescent="0.25">
      <c r="A5" s="293" t="s">
        <v>544</v>
      </c>
      <c r="B5" s="294">
        <v>2017</v>
      </c>
      <c r="C5" s="294">
        <f>+B5+1</f>
        <v>2018</v>
      </c>
      <c r="D5" s="294">
        <f>+C5+1</f>
        <v>2019</v>
      </c>
      <c r="E5" s="294">
        <f>+D5+1</f>
        <v>2020</v>
      </c>
      <c r="F5" s="294">
        <f>+E5+1</f>
        <v>2021</v>
      </c>
      <c r="G5" s="36">
        <f>+F5+1</f>
        <v>2022</v>
      </c>
    </row>
    <row r="6" spans="1:7" ht="32.25" x14ac:dyDescent="0.25">
      <c r="A6" s="276"/>
      <c r="B6" s="295"/>
      <c r="C6" s="295"/>
      <c r="D6" s="295"/>
      <c r="E6" s="295"/>
      <c r="F6" s="295"/>
      <c r="G6" s="37" t="s">
        <v>560</v>
      </c>
    </row>
    <row r="7" spans="1:7" x14ac:dyDescent="0.25">
      <c r="A7" s="62" t="s">
        <v>487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561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562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445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446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563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564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449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450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565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452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566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567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488</v>
      </c>
      <c r="B21" s="12">
        <f t="shared" ref="B21:G21" si="0">SUM(B22:B26)</f>
        <v>0</v>
      </c>
      <c r="C21" s="12">
        <f t="shared" si="0"/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568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569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459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460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570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489</v>
      </c>
      <c r="B28" s="12">
        <f t="shared" ref="B28:G28" si="1">B29</f>
        <v>0</v>
      </c>
      <c r="C28" s="12">
        <f t="shared" si="1"/>
        <v>0</v>
      </c>
      <c r="D28" s="12">
        <f t="shared" si="1"/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490</v>
      </c>
      <c r="B31" s="39">
        <f t="shared" ref="B31:G31" si="2">B7+B21+B28</f>
        <v>0</v>
      </c>
      <c r="C31" s="39">
        <f t="shared" si="2"/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465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571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466</v>
      </c>
      <c r="B36" s="12">
        <f t="shared" ref="B36:G36" si="3">B34+B35</f>
        <v>0</v>
      </c>
      <c r="C36" s="12">
        <f t="shared" si="3"/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292" t="s">
        <v>572</v>
      </c>
      <c r="B39" s="292"/>
      <c r="C39" s="292"/>
      <c r="D39" s="292"/>
      <c r="E39" s="292"/>
      <c r="F39" s="292"/>
      <c r="G39" s="292"/>
    </row>
    <row r="40" spans="1:7" x14ac:dyDescent="0.25">
      <c r="A40" s="292" t="s">
        <v>573</v>
      </c>
      <c r="B40" s="292"/>
      <c r="C40" s="292"/>
      <c r="D40" s="292"/>
      <c r="E40" s="292"/>
      <c r="F40" s="292"/>
      <c r="G40" s="29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89" t="s">
        <v>493</v>
      </c>
      <c r="B1" s="289"/>
      <c r="C1" s="289"/>
      <c r="D1" s="289"/>
      <c r="E1" s="289"/>
      <c r="F1" s="289"/>
      <c r="G1" s="289"/>
    </row>
    <row r="2" spans="1:7" x14ac:dyDescent="0.25">
      <c r="A2" s="126" t="str">
        <f>'Formato 1'!A2</f>
        <v xml:space="preserve"> Municipio de Uriangato Gto.</v>
      </c>
      <c r="B2" s="127"/>
      <c r="C2" s="127"/>
      <c r="D2" s="127"/>
      <c r="E2" s="127"/>
      <c r="F2" s="127"/>
      <c r="G2" s="128"/>
    </row>
    <row r="3" spans="1:7" x14ac:dyDescent="0.25">
      <c r="A3" s="112" t="s">
        <v>494</v>
      </c>
      <c r="B3" s="113"/>
      <c r="C3" s="113"/>
      <c r="D3" s="113"/>
      <c r="E3" s="113"/>
      <c r="F3" s="113"/>
      <c r="G3" s="114"/>
    </row>
    <row r="4" spans="1:7" x14ac:dyDescent="0.25">
      <c r="A4" s="115" t="s">
        <v>2</v>
      </c>
      <c r="B4" s="116"/>
      <c r="C4" s="116"/>
      <c r="D4" s="116"/>
      <c r="E4" s="116"/>
      <c r="F4" s="116"/>
      <c r="G4" s="117"/>
    </row>
    <row r="5" spans="1:7" x14ac:dyDescent="0.25">
      <c r="A5" s="296" t="s">
        <v>556</v>
      </c>
      <c r="B5" s="294">
        <v>2017</v>
      </c>
      <c r="C5" s="294">
        <f>+B5+1</f>
        <v>2018</v>
      </c>
      <c r="D5" s="294">
        <f>+C5+1</f>
        <v>2019</v>
      </c>
      <c r="E5" s="294">
        <f>+D5+1</f>
        <v>2020</v>
      </c>
      <c r="F5" s="294">
        <f>+E5+1</f>
        <v>2021</v>
      </c>
      <c r="G5" s="36">
        <v>2022</v>
      </c>
    </row>
    <row r="6" spans="1:7" ht="48.75" customHeight="1" x14ac:dyDescent="0.25">
      <c r="A6" s="297"/>
      <c r="B6" s="295"/>
      <c r="C6" s="295"/>
      <c r="D6" s="295"/>
      <c r="E6" s="295"/>
      <c r="F6" s="295"/>
      <c r="G6" s="37" t="s">
        <v>574</v>
      </c>
    </row>
    <row r="7" spans="1:7" x14ac:dyDescent="0.25">
      <c r="A7" s="26" t="s">
        <v>469</v>
      </c>
      <c r="B7" s="38">
        <f t="shared" ref="B7:G7" si="0">SUM(B8:B16)</f>
        <v>0</v>
      </c>
      <c r="C7" s="38">
        <f t="shared" si="0"/>
        <v>0</v>
      </c>
      <c r="D7" s="38">
        <f t="shared" si="0"/>
        <v>0</v>
      </c>
      <c r="E7" s="38">
        <f t="shared" si="0"/>
        <v>0</v>
      </c>
      <c r="F7" s="38">
        <f t="shared" si="0"/>
        <v>0</v>
      </c>
      <c r="G7" s="38">
        <f t="shared" si="0"/>
        <v>0</v>
      </c>
    </row>
    <row r="8" spans="1:7" x14ac:dyDescent="0.25">
      <c r="A8" s="58" t="s">
        <v>557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558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473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559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475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476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477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479</v>
      </c>
      <c r="B18" s="12">
        <f t="shared" ref="B18:G18" si="1">SUM(B19:B27)</f>
        <v>0</v>
      </c>
      <c r="C18" s="12">
        <f t="shared" si="1"/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557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558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473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559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475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476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478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575</v>
      </c>
      <c r="B29" s="39">
        <f t="shared" ref="B29:G29" si="2">B7+B18</f>
        <v>0</v>
      </c>
      <c r="C29" s="39">
        <f t="shared" si="2"/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292" t="s">
        <v>572</v>
      </c>
      <c r="B32" s="292"/>
      <c r="C32" s="292"/>
      <c r="D32" s="292"/>
      <c r="E32" s="292"/>
      <c r="F32" s="292"/>
      <c r="G32" s="292"/>
    </row>
    <row r="33" spans="1:7" x14ac:dyDescent="0.25">
      <c r="A33" s="292" t="s">
        <v>573</v>
      </c>
      <c r="B33" s="292"/>
      <c r="C33" s="292"/>
      <c r="D33" s="292"/>
      <c r="E33" s="292"/>
      <c r="F33" s="292"/>
      <c r="G33" s="29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298" t="s">
        <v>497</v>
      </c>
      <c r="B1" s="298"/>
      <c r="C1" s="298"/>
      <c r="D1" s="298"/>
      <c r="E1" s="298"/>
      <c r="F1" s="298"/>
    </row>
    <row r="2" spans="1:6" ht="20.100000000000001" customHeight="1" x14ac:dyDescent="0.25">
      <c r="A2" s="109" t="str">
        <f>'Formato 1'!A2</f>
        <v xml:space="preserve"> Municipio de Uriangato Gto.</v>
      </c>
      <c r="B2" s="132"/>
      <c r="C2" s="132"/>
      <c r="D2" s="132"/>
      <c r="E2" s="132"/>
      <c r="F2" s="133"/>
    </row>
    <row r="3" spans="1:6" ht="29.25" customHeight="1" x14ac:dyDescent="0.25">
      <c r="A3" s="134" t="s">
        <v>498</v>
      </c>
      <c r="B3" s="135"/>
      <c r="C3" s="135"/>
      <c r="D3" s="135"/>
      <c r="E3" s="135"/>
      <c r="F3" s="136"/>
    </row>
    <row r="4" spans="1:6" ht="35.25" customHeight="1" x14ac:dyDescent="0.25">
      <c r="A4" s="120"/>
      <c r="B4" s="120" t="s">
        <v>499</v>
      </c>
      <c r="C4" s="120" t="s">
        <v>500</v>
      </c>
      <c r="D4" s="120" t="s">
        <v>501</v>
      </c>
      <c r="E4" s="120" t="s">
        <v>502</v>
      </c>
      <c r="F4" s="120" t="s">
        <v>503</v>
      </c>
    </row>
    <row r="5" spans="1:6" ht="12.75" customHeight="1" x14ac:dyDescent="0.25">
      <c r="A5" s="18" t="s">
        <v>504</v>
      </c>
      <c r="B5" s="53"/>
      <c r="C5" s="53"/>
      <c r="D5" s="53"/>
      <c r="E5" s="53"/>
      <c r="F5" s="53"/>
    </row>
    <row r="6" spans="1:6" ht="30" x14ac:dyDescent="0.25">
      <c r="A6" s="59" t="s">
        <v>505</v>
      </c>
      <c r="B6" s="60"/>
      <c r="C6" s="60"/>
      <c r="D6" s="60"/>
      <c r="E6" s="60"/>
      <c r="F6" s="60"/>
    </row>
    <row r="7" spans="1:6" ht="15" x14ac:dyDescent="0.25">
      <c r="A7" s="59" t="s">
        <v>506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507</v>
      </c>
      <c r="B9" s="45"/>
      <c r="C9" s="45"/>
      <c r="D9" s="45"/>
      <c r="E9" s="45"/>
      <c r="F9" s="45"/>
    </row>
    <row r="10" spans="1:6" ht="15" x14ac:dyDescent="0.25">
      <c r="A10" s="59" t="s">
        <v>508</v>
      </c>
      <c r="B10" s="60"/>
      <c r="C10" s="60"/>
      <c r="D10" s="60"/>
      <c r="E10" s="60"/>
      <c r="F10" s="60"/>
    </row>
    <row r="11" spans="1:6" ht="15" x14ac:dyDescent="0.25">
      <c r="A11" s="80" t="s">
        <v>509</v>
      </c>
      <c r="B11" s="60"/>
      <c r="C11" s="60"/>
      <c r="D11" s="60"/>
      <c r="E11" s="60"/>
      <c r="F11" s="60"/>
    </row>
    <row r="12" spans="1:6" ht="15" x14ac:dyDescent="0.25">
      <c r="A12" s="80" t="s">
        <v>510</v>
      </c>
      <c r="B12" s="60"/>
      <c r="C12" s="60"/>
      <c r="D12" s="60"/>
      <c r="E12" s="60"/>
      <c r="F12" s="60"/>
    </row>
    <row r="13" spans="1:6" ht="15" x14ac:dyDescent="0.25">
      <c r="A13" s="80" t="s">
        <v>511</v>
      </c>
      <c r="B13" s="60"/>
      <c r="C13" s="60"/>
      <c r="D13" s="60"/>
      <c r="E13" s="60"/>
      <c r="F13" s="60"/>
    </row>
    <row r="14" spans="1:6" ht="15" x14ac:dyDescent="0.25">
      <c r="A14" s="59" t="s">
        <v>512</v>
      </c>
      <c r="B14" s="60"/>
      <c r="C14" s="60"/>
      <c r="D14" s="60"/>
      <c r="E14" s="60"/>
      <c r="F14" s="60"/>
    </row>
    <row r="15" spans="1:6" ht="15" x14ac:dyDescent="0.25">
      <c r="A15" s="80" t="s">
        <v>509</v>
      </c>
      <c r="B15" s="60"/>
      <c r="C15" s="60"/>
      <c r="D15" s="60"/>
      <c r="E15" s="60"/>
      <c r="F15" s="60"/>
    </row>
    <row r="16" spans="1:6" ht="15" x14ac:dyDescent="0.25">
      <c r="A16" s="80" t="s">
        <v>510</v>
      </c>
      <c r="B16" s="60"/>
      <c r="C16" s="60"/>
      <c r="D16" s="60"/>
      <c r="E16" s="60"/>
      <c r="F16" s="60"/>
    </row>
    <row r="17" spans="1:6" ht="15" x14ac:dyDescent="0.25">
      <c r="A17" s="80" t="s">
        <v>511</v>
      </c>
      <c r="B17" s="60"/>
      <c r="C17" s="60"/>
      <c r="D17" s="60"/>
      <c r="E17" s="60"/>
      <c r="F17" s="60"/>
    </row>
    <row r="18" spans="1:6" ht="15" x14ac:dyDescent="0.25">
      <c r="A18" s="59" t="s">
        <v>513</v>
      </c>
      <c r="B18" s="121"/>
      <c r="C18" s="60"/>
      <c r="D18" s="60"/>
      <c r="E18" s="60"/>
      <c r="F18" s="60"/>
    </row>
    <row r="19" spans="1:6" ht="15" x14ac:dyDescent="0.25">
      <c r="A19" s="59" t="s">
        <v>514</v>
      </c>
      <c r="B19" s="60"/>
      <c r="C19" s="60"/>
      <c r="D19" s="60"/>
      <c r="E19" s="60"/>
      <c r="F19" s="60"/>
    </row>
    <row r="20" spans="1:6" ht="30" x14ac:dyDescent="0.25">
      <c r="A20" s="59" t="s">
        <v>515</v>
      </c>
      <c r="B20" s="122"/>
      <c r="C20" s="122"/>
      <c r="D20" s="122"/>
      <c r="E20" s="122"/>
      <c r="F20" s="122"/>
    </row>
    <row r="21" spans="1:6" ht="30" x14ac:dyDescent="0.25">
      <c r="A21" s="59" t="s">
        <v>516</v>
      </c>
      <c r="B21" s="122"/>
      <c r="C21" s="122"/>
      <c r="D21" s="122"/>
      <c r="E21" s="122"/>
      <c r="F21" s="122"/>
    </row>
    <row r="22" spans="1:6" ht="30" x14ac:dyDescent="0.25">
      <c r="A22" s="59" t="s">
        <v>517</v>
      </c>
      <c r="B22" s="122"/>
      <c r="C22" s="122"/>
      <c r="D22" s="122"/>
      <c r="E22" s="122"/>
      <c r="F22" s="122"/>
    </row>
    <row r="23" spans="1:6" ht="15" x14ac:dyDescent="0.25">
      <c r="A23" s="59" t="s">
        <v>518</v>
      </c>
      <c r="B23" s="122"/>
      <c r="C23" s="122"/>
      <c r="D23" s="122"/>
      <c r="E23" s="122"/>
      <c r="F23" s="122"/>
    </row>
    <row r="24" spans="1:6" ht="15" x14ac:dyDescent="0.25">
      <c r="A24" s="59" t="s">
        <v>519</v>
      </c>
      <c r="B24" s="123"/>
      <c r="C24" s="60"/>
      <c r="D24" s="60"/>
      <c r="E24" s="60"/>
      <c r="F24" s="60"/>
    </row>
    <row r="25" spans="1:6" ht="15" x14ac:dyDescent="0.25">
      <c r="A25" s="59" t="s">
        <v>520</v>
      </c>
      <c r="B25" s="123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521</v>
      </c>
      <c r="B27" s="45"/>
      <c r="C27" s="45"/>
      <c r="D27" s="45"/>
      <c r="E27" s="45"/>
      <c r="F27" s="45"/>
    </row>
    <row r="28" spans="1:6" ht="15" x14ac:dyDescent="0.25">
      <c r="A28" s="59" t="s">
        <v>522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523</v>
      </c>
      <c r="B30" s="45"/>
      <c r="C30" s="45"/>
      <c r="D30" s="45"/>
      <c r="E30" s="45"/>
      <c r="F30" s="45"/>
    </row>
    <row r="31" spans="1:6" ht="15" x14ac:dyDescent="0.25">
      <c r="A31" s="59" t="s">
        <v>508</v>
      </c>
      <c r="B31" s="60"/>
      <c r="C31" s="60"/>
      <c r="D31" s="60"/>
      <c r="E31" s="60"/>
      <c r="F31" s="60"/>
    </row>
    <row r="32" spans="1:6" ht="15" x14ac:dyDescent="0.25">
      <c r="A32" s="59" t="s">
        <v>512</v>
      </c>
      <c r="B32" s="60"/>
      <c r="C32" s="60"/>
      <c r="D32" s="60"/>
      <c r="E32" s="60"/>
      <c r="F32" s="60"/>
    </row>
    <row r="33" spans="1:6" ht="15" x14ac:dyDescent="0.25">
      <c r="A33" s="59" t="s">
        <v>524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525</v>
      </c>
      <c r="B35" s="45"/>
      <c r="C35" s="45"/>
      <c r="D35" s="45"/>
      <c r="E35" s="45"/>
      <c r="F35" s="45"/>
    </row>
    <row r="36" spans="1:6" ht="15" x14ac:dyDescent="0.25">
      <c r="A36" s="59" t="s">
        <v>526</v>
      </c>
      <c r="B36" s="60"/>
      <c r="C36" s="60"/>
      <c r="D36" s="60"/>
      <c r="E36" s="60"/>
      <c r="F36" s="60"/>
    </row>
    <row r="37" spans="1:6" ht="15" x14ac:dyDescent="0.25">
      <c r="A37" s="59" t="s">
        <v>527</v>
      </c>
      <c r="B37" s="60"/>
      <c r="C37" s="60"/>
      <c r="D37" s="60"/>
      <c r="E37" s="60"/>
      <c r="F37" s="60"/>
    </row>
    <row r="38" spans="1:6" ht="15" x14ac:dyDescent="0.25">
      <c r="A38" s="59" t="s">
        <v>528</v>
      </c>
      <c r="B38" s="123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529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530</v>
      </c>
      <c r="B42" s="45"/>
      <c r="C42" s="45"/>
      <c r="D42" s="45"/>
      <c r="E42" s="45"/>
      <c r="F42" s="45"/>
    </row>
    <row r="43" spans="1:6" ht="15" x14ac:dyDescent="0.25">
      <c r="A43" s="59" t="s">
        <v>531</v>
      </c>
      <c r="B43" s="60"/>
      <c r="C43" s="60"/>
      <c r="D43" s="60"/>
      <c r="E43" s="60"/>
      <c r="F43" s="60"/>
    </row>
    <row r="44" spans="1:6" ht="15" x14ac:dyDescent="0.25">
      <c r="A44" s="59" t="s">
        <v>532</v>
      </c>
      <c r="B44" s="60"/>
      <c r="C44" s="60"/>
      <c r="D44" s="60"/>
      <c r="E44" s="60"/>
      <c r="F44" s="60"/>
    </row>
    <row r="45" spans="1:6" ht="15" x14ac:dyDescent="0.25">
      <c r="A45" s="59" t="s">
        <v>533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534</v>
      </c>
      <c r="B47" s="45"/>
      <c r="C47" s="45"/>
      <c r="D47" s="45"/>
      <c r="E47" s="45"/>
      <c r="F47" s="45"/>
    </row>
    <row r="48" spans="1:6" ht="15" x14ac:dyDescent="0.25">
      <c r="A48" s="59" t="s">
        <v>532</v>
      </c>
      <c r="B48" s="122"/>
      <c r="C48" s="122"/>
      <c r="D48" s="122"/>
      <c r="E48" s="122"/>
      <c r="F48" s="122"/>
    </row>
    <row r="49" spans="1:6" ht="15" x14ac:dyDescent="0.25">
      <c r="A49" s="59" t="s">
        <v>533</v>
      </c>
      <c r="B49" s="122"/>
      <c r="C49" s="122"/>
      <c r="D49" s="122"/>
      <c r="E49" s="122"/>
      <c r="F49" s="122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535</v>
      </c>
      <c r="B51" s="45"/>
      <c r="C51" s="45"/>
      <c r="D51" s="45"/>
      <c r="E51" s="45"/>
      <c r="F51" s="45"/>
    </row>
    <row r="52" spans="1:6" ht="15" x14ac:dyDescent="0.25">
      <c r="A52" s="59" t="s">
        <v>532</v>
      </c>
      <c r="B52" s="60"/>
      <c r="C52" s="60"/>
      <c r="D52" s="60"/>
      <c r="E52" s="60"/>
      <c r="F52" s="60"/>
    </row>
    <row r="53" spans="1:6" ht="15" x14ac:dyDescent="0.25">
      <c r="A53" s="59" t="s">
        <v>533</v>
      </c>
      <c r="B53" s="60"/>
      <c r="C53" s="60"/>
      <c r="D53" s="60"/>
      <c r="E53" s="60"/>
      <c r="F53" s="60"/>
    </row>
    <row r="54" spans="1:6" ht="15" x14ac:dyDescent="0.25">
      <c r="A54" s="59" t="s">
        <v>536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537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532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533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538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539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540</v>
      </c>
      <c r="B62" s="123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541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542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543</v>
      </c>
      <c r="B66" s="60"/>
      <c r="C66" s="60"/>
      <c r="D66" s="60"/>
      <c r="E66" s="60"/>
      <c r="F66" s="60"/>
    </row>
    <row r="67" spans="1:6" ht="20.100000000000001" customHeight="1" x14ac:dyDescent="0.25">
      <c r="A67" s="119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C11" sqref="C11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54" t="s">
        <v>122</v>
      </c>
      <c r="B1" s="255"/>
      <c r="C1" s="255"/>
      <c r="D1" s="255"/>
      <c r="E1" s="255"/>
      <c r="F1" s="255"/>
      <c r="G1" s="255"/>
      <c r="H1" s="256"/>
    </row>
    <row r="2" spans="1:8" x14ac:dyDescent="0.25">
      <c r="A2" s="263" t="str">
        <f>'Formato 1'!A2</f>
        <v xml:space="preserve"> Municipio de Uriangato Gto.</v>
      </c>
      <c r="B2" s="264"/>
      <c r="C2" s="264"/>
      <c r="D2" s="264"/>
      <c r="E2" s="264"/>
      <c r="F2" s="264"/>
      <c r="G2" s="264"/>
      <c r="H2" s="265"/>
    </row>
    <row r="3" spans="1:8" ht="15" customHeight="1" x14ac:dyDescent="0.25">
      <c r="A3" s="257" t="s">
        <v>123</v>
      </c>
      <c r="B3" s="258"/>
      <c r="C3" s="258"/>
      <c r="D3" s="258"/>
      <c r="E3" s="258"/>
      <c r="F3" s="258"/>
      <c r="G3" s="258"/>
      <c r="H3" s="259"/>
    </row>
    <row r="4" spans="1:8" ht="15" customHeight="1" x14ac:dyDescent="0.25">
      <c r="A4" s="267" t="s">
        <v>616</v>
      </c>
      <c r="B4" s="268"/>
      <c r="C4" s="268"/>
      <c r="D4" s="268"/>
      <c r="E4" s="268"/>
      <c r="F4" s="268"/>
      <c r="G4" s="268"/>
      <c r="H4" s="269"/>
    </row>
    <row r="5" spans="1:8" x14ac:dyDescent="0.25">
      <c r="A5" s="260" t="s">
        <v>2</v>
      </c>
      <c r="B5" s="261"/>
      <c r="C5" s="261"/>
      <c r="D5" s="261"/>
      <c r="E5" s="261"/>
      <c r="F5" s="261"/>
      <c r="G5" s="261"/>
      <c r="H5" s="262"/>
    </row>
    <row r="6" spans="1:8" ht="41.45" customHeight="1" x14ac:dyDescent="0.25">
      <c r="A6" s="5" t="s">
        <v>124</v>
      </c>
      <c r="B6" s="6" t="str">
        <f>'Formato 1'!C6</f>
        <v>31 de diciembre de 2024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1"/>
      <c r="B7" s="102"/>
      <c r="C7" s="102"/>
      <c r="D7" s="102"/>
      <c r="E7" s="102"/>
      <c r="F7" s="102"/>
      <c r="G7" s="102"/>
      <c r="H7" s="102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3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4" t="s">
        <v>133</v>
      </c>
      <c r="B10" s="105">
        <v>0</v>
      </c>
      <c r="C10" s="47">
        <v>0</v>
      </c>
      <c r="D10" s="105">
        <v>0</v>
      </c>
      <c r="E10" s="105">
        <v>0</v>
      </c>
      <c r="F10" s="105">
        <v>0</v>
      </c>
      <c r="G10" s="105">
        <v>0</v>
      </c>
      <c r="H10" s="105">
        <v>0</v>
      </c>
    </row>
    <row r="11" spans="1:8" x14ac:dyDescent="0.25">
      <c r="A11" s="104" t="s">
        <v>134</v>
      </c>
      <c r="B11" s="105">
        <v>0</v>
      </c>
      <c r="C11" s="47">
        <v>0</v>
      </c>
      <c r="D11" s="105">
        <v>0</v>
      </c>
      <c r="E11" s="105">
        <v>0</v>
      </c>
      <c r="F11" s="105">
        <v>0</v>
      </c>
      <c r="G11" s="47">
        <v>0</v>
      </c>
      <c r="H11" s="47">
        <v>0</v>
      </c>
    </row>
    <row r="12" spans="1:8" ht="16.5" customHeight="1" x14ac:dyDescent="0.25">
      <c r="A12" s="104" t="s">
        <v>135</v>
      </c>
      <c r="B12" s="105">
        <v>0</v>
      </c>
      <c r="C12" s="47">
        <v>0</v>
      </c>
      <c r="D12" s="105">
        <v>0</v>
      </c>
      <c r="E12" s="105">
        <v>0</v>
      </c>
      <c r="F12" s="105">
        <v>0</v>
      </c>
      <c r="G12" s="47">
        <v>0</v>
      </c>
      <c r="H12" s="47">
        <v>0</v>
      </c>
    </row>
    <row r="13" spans="1:8" x14ac:dyDescent="0.25">
      <c r="A13" s="103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4" t="s">
        <v>137</v>
      </c>
      <c r="B14" s="105">
        <v>0</v>
      </c>
      <c r="C14" s="47">
        <v>0</v>
      </c>
      <c r="D14" s="105">
        <v>0</v>
      </c>
      <c r="E14" s="105">
        <v>0</v>
      </c>
      <c r="F14" s="105">
        <v>0</v>
      </c>
      <c r="G14" s="47">
        <v>0</v>
      </c>
      <c r="H14" s="47">
        <v>0</v>
      </c>
    </row>
    <row r="15" spans="1:8" ht="15" customHeight="1" x14ac:dyDescent="0.25">
      <c r="A15" s="104" t="s">
        <v>138</v>
      </c>
      <c r="B15" s="105">
        <v>0</v>
      </c>
      <c r="C15" s="47">
        <v>0</v>
      </c>
      <c r="D15" s="105">
        <v>0</v>
      </c>
      <c r="E15" s="105">
        <v>0</v>
      </c>
      <c r="F15" s="105">
        <v>0</v>
      </c>
      <c r="G15" s="47">
        <v>0</v>
      </c>
      <c r="H15" s="47">
        <v>0</v>
      </c>
    </row>
    <row r="16" spans="1:8" x14ac:dyDescent="0.25">
      <c r="A16" s="104" t="s">
        <v>139</v>
      </c>
      <c r="B16" s="105">
        <v>0</v>
      </c>
      <c r="C16" s="47">
        <v>0</v>
      </c>
      <c r="D16" s="105">
        <v>0</v>
      </c>
      <c r="E16" s="105">
        <v>0</v>
      </c>
      <c r="F16" s="105">
        <v>0</v>
      </c>
      <c r="G16" s="47">
        <v>0</v>
      </c>
      <c r="H16" s="47">
        <v>0</v>
      </c>
    </row>
    <row r="17" spans="1:8" x14ac:dyDescent="0.25">
      <c r="A17" s="106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230">
        <v>11954346.48</v>
      </c>
      <c r="C18" s="107"/>
      <c r="D18" s="107"/>
      <c r="E18" s="107"/>
      <c r="F18" s="231">
        <v>7981858.0300000003</v>
      </c>
      <c r="G18" s="107"/>
      <c r="H18" s="107"/>
    </row>
    <row r="19" spans="1:8" ht="16.5" customHeight="1" x14ac:dyDescent="0.25">
      <c r="A19" s="106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193">
        <f t="shared" ref="B20:H20" si="3">B8+B18</f>
        <v>11954346.48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193">
        <f t="shared" si="3"/>
        <v>7981858.0300000003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6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8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8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8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8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8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8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266" t="s">
        <v>151</v>
      </c>
      <c r="B33" s="266"/>
      <c r="C33" s="266"/>
      <c r="D33" s="266"/>
      <c r="E33" s="266"/>
      <c r="F33" s="266"/>
      <c r="G33" s="266"/>
      <c r="H33" s="266"/>
    </row>
    <row r="34" spans="1:8" ht="14.45" customHeight="1" x14ac:dyDescent="0.25">
      <c r="A34" s="266"/>
      <c r="B34" s="266"/>
      <c r="C34" s="266"/>
      <c r="D34" s="266"/>
      <c r="E34" s="266"/>
      <c r="F34" s="266"/>
      <c r="G34" s="266"/>
      <c r="H34" s="266"/>
    </row>
    <row r="35" spans="1:8" ht="14.45" customHeight="1" x14ac:dyDescent="0.25">
      <c r="A35" s="266"/>
      <c r="B35" s="266"/>
      <c r="C35" s="266"/>
      <c r="D35" s="266"/>
      <c r="E35" s="266"/>
      <c r="F35" s="266"/>
      <c r="G35" s="266"/>
      <c r="H35" s="266"/>
    </row>
    <row r="36" spans="1:8" ht="14.45" customHeight="1" x14ac:dyDescent="0.25">
      <c r="A36" s="266"/>
      <c r="B36" s="266"/>
      <c r="C36" s="266"/>
      <c r="D36" s="266"/>
      <c r="E36" s="266"/>
      <c r="F36" s="266"/>
      <c r="G36" s="266"/>
      <c r="H36" s="266"/>
    </row>
    <row r="37" spans="1:8" ht="14.45" customHeight="1" x14ac:dyDescent="0.25">
      <c r="A37" s="266"/>
      <c r="B37" s="266"/>
      <c r="C37" s="266"/>
      <c r="D37" s="266"/>
      <c r="E37" s="266"/>
      <c r="F37" s="266"/>
      <c r="G37" s="266"/>
      <c r="H37" s="266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>SUM(C42:C44)</f>
        <v>0</v>
      </c>
      <c r="D41" s="4">
        <f>SUM(D42:D44)</f>
        <v>0</v>
      </c>
      <c r="E41" s="4">
        <f>SUM(E42:E44)</f>
        <v>0</v>
      </c>
      <c r="F41" s="4">
        <f>SUM(F42:F44)</f>
        <v>0</v>
      </c>
    </row>
    <row r="42" spans="1:8" x14ac:dyDescent="0.25">
      <c r="A42" s="108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8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8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6">
    <mergeCell ref="A1:H1"/>
    <mergeCell ref="A33:H37"/>
    <mergeCell ref="A3:H3"/>
    <mergeCell ref="A2:H2"/>
    <mergeCell ref="A5:H5"/>
    <mergeCell ref="A4:H4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1"/>
  <sheetViews>
    <sheetView showGridLines="0" topLeftCell="A13" zoomScale="75" zoomScaleNormal="75" workbookViewId="0">
      <selection activeCell="A30" sqref="A3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5" ht="40.9" customHeight="1" x14ac:dyDescent="0.25">
      <c r="A1" s="254" t="s">
        <v>162</v>
      </c>
      <c r="B1" s="255"/>
      <c r="C1" s="255"/>
      <c r="D1" s="255"/>
      <c r="E1" s="255"/>
      <c r="F1" s="255"/>
      <c r="G1" s="255"/>
      <c r="H1" s="255"/>
      <c r="I1" s="255"/>
      <c r="J1" s="255"/>
      <c r="K1" s="256"/>
    </row>
    <row r="2" spans="1:15" ht="14.45" customHeight="1" x14ac:dyDescent="0.25">
      <c r="A2" s="263" t="str">
        <f>'Formato 1'!A2</f>
        <v xml:space="preserve"> Municipio de Uriangato Gto.</v>
      </c>
      <c r="B2" s="264"/>
      <c r="C2" s="264"/>
      <c r="D2" s="264"/>
      <c r="E2" s="264"/>
      <c r="F2" s="264"/>
      <c r="G2" s="264"/>
      <c r="H2" s="264"/>
      <c r="I2" s="264"/>
      <c r="J2" s="264"/>
      <c r="K2" s="265"/>
    </row>
    <row r="3" spans="1:15" x14ac:dyDescent="0.25">
      <c r="A3" s="257" t="s">
        <v>163</v>
      </c>
      <c r="B3" s="258"/>
      <c r="C3" s="258"/>
      <c r="D3" s="258"/>
      <c r="E3" s="258"/>
      <c r="F3" s="258"/>
      <c r="G3" s="258"/>
      <c r="H3" s="258"/>
      <c r="I3" s="258"/>
      <c r="J3" s="258"/>
      <c r="K3" s="259"/>
    </row>
    <row r="4" spans="1:15" x14ac:dyDescent="0.25">
      <c r="A4" s="257" t="str">
        <f>'Formato 2'!A4</f>
        <v>Del 01 de Enero al 30 de Septiembre de 2025</v>
      </c>
      <c r="B4" s="258"/>
      <c r="C4" s="258"/>
      <c r="D4" s="258"/>
      <c r="E4" s="258"/>
      <c r="F4" s="258"/>
      <c r="G4" s="258"/>
      <c r="H4" s="258"/>
      <c r="I4" s="258"/>
      <c r="J4" s="258"/>
      <c r="K4" s="259"/>
    </row>
    <row r="5" spans="1:15" x14ac:dyDescent="0.25">
      <c r="A5" s="260" t="s">
        <v>2</v>
      </c>
      <c r="B5" s="261"/>
      <c r="C5" s="261"/>
      <c r="D5" s="261"/>
      <c r="E5" s="261"/>
      <c r="F5" s="261"/>
      <c r="G5" s="261"/>
      <c r="H5" s="261"/>
      <c r="I5" s="261"/>
      <c r="J5" s="261"/>
      <c r="K5" s="262"/>
    </row>
    <row r="6" spans="1:15" ht="72.7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172</v>
      </c>
      <c r="J6" s="1" t="s">
        <v>173</v>
      </c>
      <c r="K6" s="1" t="s">
        <v>174</v>
      </c>
    </row>
    <row r="7" spans="1:15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5" x14ac:dyDescent="0.25">
      <c r="A8" s="2" t="s">
        <v>175</v>
      </c>
      <c r="B8" s="98"/>
      <c r="C8" s="98"/>
      <c r="D8" s="98"/>
      <c r="E8" s="4">
        <f>SUM(E9:E12)</f>
        <v>0</v>
      </c>
      <c r="F8" s="98"/>
      <c r="G8" s="4">
        <f>SUM(G9:G12)</f>
        <v>0</v>
      </c>
      <c r="H8" s="4">
        <f>SUM(H9:H12)</f>
        <v>0</v>
      </c>
      <c r="I8" s="4">
        <f>SUM(I9:I12)</f>
        <v>0</v>
      </c>
      <c r="J8" s="4">
        <f>SUM(J9:J12)</f>
        <v>0</v>
      </c>
      <c r="K8" s="4">
        <f>SUM(K9:K12)</f>
        <v>0</v>
      </c>
      <c r="O8" t="s">
        <v>617</v>
      </c>
    </row>
    <row r="9" spans="1:15" x14ac:dyDescent="0.25">
      <c r="A9" s="99" t="s">
        <v>176</v>
      </c>
      <c r="B9" s="100"/>
      <c r="C9" s="100"/>
      <c r="D9" s="100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5" x14ac:dyDescent="0.25">
      <c r="A10" s="99" t="s">
        <v>177</v>
      </c>
      <c r="B10" s="100"/>
      <c r="C10" s="100"/>
      <c r="D10" s="100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5" x14ac:dyDescent="0.25">
      <c r="A11" s="99" t="s">
        <v>178</v>
      </c>
      <c r="B11" s="100"/>
      <c r="C11" s="100"/>
      <c r="D11" s="100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5" x14ac:dyDescent="0.25">
      <c r="A12" s="99" t="s">
        <v>179</v>
      </c>
      <c r="B12" s="100"/>
      <c r="C12" s="100"/>
      <c r="D12" s="100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5" x14ac:dyDescent="0.25">
      <c r="A13" s="138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5" x14ac:dyDescent="0.25">
      <c r="A14" s="2" t="s">
        <v>180</v>
      </c>
      <c r="B14" s="98"/>
      <c r="C14" s="98"/>
      <c r="D14" s="98"/>
      <c r="E14" s="4">
        <f>SUM(E15:E18)</f>
        <v>0</v>
      </c>
      <c r="F14" s="98"/>
      <c r="G14" s="4">
        <f>SUM(G15:G18)</f>
        <v>0</v>
      </c>
      <c r="H14" s="4">
        <f>SUM(H15:H18)</f>
        <v>0</v>
      </c>
      <c r="I14" s="4">
        <f>SUM(I15:I18)</f>
        <v>0</v>
      </c>
      <c r="J14" s="4">
        <f>SUM(J15:J18)</f>
        <v>0</v>
      </c>
      <c r="K14" s="4">
        <f>SUM(K15:K18)</f>
        <v>0</v>
      </c>
    </row>
    <row r="15" spans="1:15" x14ac:dyDescent="0.25">
      <c r="A15" s="99" t="s">
        <v>181</v>
      </c>
      <c r="B15" s="100"/>
      <c r="C15" s="100"/>
      <c r="D15" s="100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5" x14ac:dyDescent="0.25">
      <c r="A16" s="99" t="s">
        <v>182</v>
      </c>
      <c r="B16" s="100"/>
      <c r="C16" s="100"/>
      <c r="D16" s="100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99" t="s">
        <v>183</v>
      </c>
      <c r="B17" s="100"/>
      <c r="C17" s="100"/>
      <c r="D17" s="100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99" t="s">
        <v>184</v>
      </c>
      <c r="B18" s="100"/>
      <c r="C18" s="100"/>
      <c r="D18" s="100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38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185</v>
      </c>
      <c r="B20" s="98"/>
      <c r="C20" s="98"/>
      <c r="D20" s="98"/>
      <c r="E20" s="4">
        <f>SUM(E8,E14)</f>
        <v>0</v>
      </c>
      <c r="F20" s="98"/>
      <c r="G20" s="4">
        <f>SUM(G8,G14)</f>
        <v>0</v>
      </c>
      <c r="H20" s="4">
        <f>SUM(H8,H14)</f>
        <v>0</v>
      </c>
      <c r="I20" s="4">
        <f>SUM(I8,I14)</f>
        <v>0</v>
      </c>
      <c r="J20" s="4">
        <f>SUM(J8,J14)</f>
        <v>0</v>
      </c>
      <c r="K20" s="4">
        <f>SUM(K8,K14)</f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75"/>
  <sheetViews>
    <sheetView showGridLines="0" zoomScale="75" zoomScaleNormal="75" workbookViewId="0">
      <selection activeCell="J16" sqref="J16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10" ht="40.9" customHeight="1" x14ac:dyDescent="0.25">
      <c r="A1" s="254" t="s">
        <v>186</v>
      </c>
      <c r="B1" s="255"/>
      <c r="C1" s="255"/>
      <c r="D1" s="256"/>
    </row>
    <row r="2" spans="1:10" x14ac:dyDescent="0.25">
      <c r="A2" s="109" t="str">
        <f>'Formato 1'!A2</f>
        <v xml:space="preserve"> Municipio de Uriangato Gto.</v>
      </c>
      <c r="B2" s="110"/>
      <c r="C2" s="110"/>
      <c r="D2" s="111"/>
    </row>
    <row r="3" spans="1:10" x14ac:dyDescent="0.25">
      <c r="A3" s="112" t="s">
        <v>187</v>
      </c>
      <c r="B3" s="113"/>
      <c r="C3" s="113"/>
      <c r="D3" s="114"/>
    </row>
    <row r="4" spans="1:10" x14ac:dyDescent="0.25">
      <c r="A4" s="112" t="str">
        <f>'Formato 3'!A4</f>
        <v>Del 01 de Enero al 30 de Septiembre de 2025</v>
      </c>
      <c r="B4" s="113"/>
      <c r="C4" s="113"/>
      <c r="D4" s="114"/>
    </row>
    <row r="5" spans="1:10" x14ac:dyDescent="0.25">
      <c r="A5" s="115" t="s">
        <v>2</v>
      </c>
      <c r="B5" s="116"/>
      <c r="C5" s="116"/>
      <c r="D5" s="117"/>
    </row>
    <row r="6" spans="1:10" ht="15" customHeight="1" x14ac:dyDescent="0.25"/>
    <row r="7" spans="1:10" ht="30" x14ac:dyDescent="0.25">
      <c r="A7" s="13" t="s">
        <v>4</v>
      </c>
      <c r="B7" s="7" t="s">
        <v>188</v>
      </c>
      <c r="C7" s="7" t="s">
        <v>189</v>
      </c>
      <c r="D7" s="7" t="s">
        <v>190</v>
      </c>
    </row>
    <row r="8" spans="1:10" x14ac:dyDescent="0.25">
      <c r="A8" s="3" t="s">
        <v>191</v>
      </c>
      <c r="B8" s="14">
        <f>SUM(B9:B11)</f>
        <v>279139308.19</v>
      </c>
      <c r="C8" s="14">
        <f>SUM(C9:C11)</f>
        <v>252412900.34</v>
      </c>
      <c r="D8" s="14">
        <f>SUM(D9:D11)</f>
        <v>252373770.55000001</v>
      </c>
    </row>
    <row r="9" spans="1:10" x14ac:dyDescent="0.25">
      <c r="A9" s="58" t="s">
        <v>192</v>
      </c>
      <c r="B9" s="234">
        <v>202306550.63999999</v>
      </c>
      <c r="C9" s="237">
        <v>186571278.84999999</v>
      </c>
      <c r="D9" s="241">
        <v>186532149.06</v>
      </c>
    </row>
    <row r="10" spans="1:10" x14ac:dyDescent="0.25">
      <c r="A10" s="58" t="s">
        <v>193</v>
      </c>
      <c r="B10" s="234">
        <v>76832757.549999997</v>
      </c>
      <c r="C10" s="237">
        <v>65841621.490000002</v>
      </c>
      <c r="D10" s="241">
        <v>65841621.490000002</v>
      </c>
    </row>
    <row r="11" spans="1:10" x14ac:dyDescent="0.25">
      <c r="A11" s="58" t="s">
        <v>194</v>
      </c>
      <c r="B11" s="233">
        <v>0</v>
      </c>
      <c r="C11" s="236">
        <v>0</v>
      </c>
      <c r="D11" s="240">
        <v>0</v>
      </c>
    </row>
    <row r="12" spans="1:10" x14ac:dyDescent="0.25">
      <c r="A12" s="46"/>
      <c r="B12" s="91"/>
      <c r="C12" s="91"/>
      <c r="D12" s="91"/>
    </row>
    <row r="13" spans="1:10" x14ac:dyDescent="0.25">
      <c r="A13" s="3" t="s">
        <v>195</v>
      </c>
      <c r="B13" s="14">
        <f>B14+B15</f>
        <v>279139308.19</v>
      </c>
      <c r="C13" s="14">
        <f>C14+C15</f>
        <v>163912908.75999999</v>
      </c>
      <c r="D13" s="14">
        <f>D14+D15</f>
        <v>154690192.77000001</v>
      </c>
      <c r="J13" t="s">
        <v>615</v>
      </c>
    </row>
    <row r="14" spans="1:10" x14ac:dyDescent="0.25">
      <c r="A14" s="58" t="s">
        <v>196</v>
      </c>
      <c r="B14" s="235">
        <v>202306550.63999999</v>
      </c>
      <c r="C14" s="238">
        <v>119627443.64</v>
      </c>
      <c r="D14" s="243">
        <v>113998398.87</v>
      </c>
    </row>
    <row r="15" spans="1:10" x14ac:dyDescent="0.25">
      <c r="A15" s="58" t="s">
        <v>197</v>
      </c>
      <c r="B15" s="235">
        <v>76832757.549999997</v>
      </c>
      <c r="C15" s="238">
        <v>44285465.119999997</v>
      </c>
      <c r="D15" s="243">
        <v>40691793.899999999</v>
      </c>
    </row>
    <row r="16" spans="1:10" x14ac:dyDescent="0.25">
      <c r="A16" s="46"/>
      <c r="B16" s="91"/>
      <c r="C16" s="91"/>
      <c r="D16" s="242"/>
    </row>
    <row r="17" spans="1:4" x14ac:dyDescent="0.25">
      <c r="A17" s="3" t="s">
        <v>198</v>
      </c>
      <c r="B17" s="15">
        <v>0</v>
      </c>
      <c r="C17" s="14">
        <f>C18+C19</f>
        <v>13843273.469999999</v>
      </c>
      <c r="D17" s="14">
        <f>D18+D19</f>
        <v>6986170.6799999997</v>
      </c>
    </row>
    <row r="18" spans="1:4" x14ac:dyDescent="0.25">
      <c r="A18" s="58" t="s">
        <v>199</v>
      </c>
      <c r="B18" s="16">
        <v>0</v>
      </c>
      <c r="C18" s="239">
        <v>9671937.1199999992</v>
      </c>
      <c r="D18" s="245">
        <v>2814834.33</v>
      </c>
    </row>
    <row r="19" spans="1:4" x14ac:dyDescent="0.25">
      <c r="A19" s="58" t="s">
        <v>200</v>
      </c>
      <c r="B19" s="16">
        <v>0</v>
      </c>
      <c r="C19" s="239">
        <v>4171336.35</v>
      </c>
      <c r="D19" s="245">
        <v>4171336.35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201</v>
      </c>
      <c r="B21" s="14">
        <f>B8-B13+B17</f>
        <v>0</v>
      </c>
      <c r="C21" s="14">
        <f>C8-C13+C17</f>
        <v>102343265.05000001</v>
      </c>
      <c r="D21" s="14">
        <f>D8-D13+D17</f>
        <v>104669748.46000001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202</v>
      </c>
      <c r="B23" s="14">
        <f>B21-B11</f>
        <v>0</v>
      </c>
      <c r="C23" s="14">
        <f>C21-C11</f>
        <v>102343265.05000001</v>
      </c>
      <c r="D23" s="14">
        <f>D21-D11</f>
        <v>104669748.46000001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203</v>
      </c>
      <c r="B25" s="14">
        <f>B23-B17</f>
        <v>0</v>
      </c>
      <c r="C25" s="14">
        <f>C23-C17</f>
        <v>88499991.580000013</v>
      </c>
      <c r="D25" s="14">
        <f>D23-D17</f>
        <v>97683577.780000001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4</v>
      </c>
      <c r="B28" s="7" t="s">
        <v>204</v>
      </c>
      <c r="C28" s="7" t="s">
        <v>189</v>
      </c>
      <c r="D28" s="7" t="s">
        <v>205</v>
      </c>
    </row>
    <row r="29" spans="1:4" x14ac:dyDescent="0.25">
      <c r="A29" s="3" t="s">
        <v>206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207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208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209</v>
      </c>
      <c r="B33" s="4">
        <f>B25+B29</f>
        <v>0</v>
      </c>
      <c r="C33" s="4">
        <f>C25+C29</f>
        <v>88499991.580000013</v>
      </c>
      <c r="D33" s="4">
        <f>D25+D29</f>
        <v>97683577.780000001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30" x14ac:dyDescent="0.25">
      <c r="A36" s="13" t="s">
        <v>4</v>
      </c>
      <c r="B36" s="7" t="s">
        <v>188</v>
      </c>
      <c r="C36" s="7" t="s">
        <v>189</v>
      </c>
      <c r="D36" s="7" t="s">
        <v>190</v>
      </c>
    </row>
    <row r="37" spans="1:4" ht="14.45" customHeight="1" x14ac:dyDescent="0.25">
      <c r="A37" s="3" t="s">
        <v>210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211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212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214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215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4</v>
      </c>
      <c r="B47" s="7" t="s">
        <v>188</v>
      </c>
      <c r="C47" s="7" t="s">
        <v>189</v>
      </c>
      <c r="D47" s="7" t="s">
        <v>190</v>
      </c>
    </row>
    <row r="48" spans="1:4" x14ac:dyDescent="0.25">
      <c r="A48" s="94" t="s">
        <v>217</v>
      </c>
      <c r="B48" s="95">
        <f>B9</f>
        <v>202306550.63999999</v>
      </c>
      <c r="C48" s="95">
        <f>C9</f>
        <v>186571278.84999999</v>
      </c>
      <c r="D48" s="95">
        <f>D9</f>
        <v>186532149.06</v>
      </c>
    </row>
    <row r="49" spans="1:4" x14ac:dyDescent="0.25">
      <c r="A49" s="21" t="s">
        <v>218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6" t="s">
        <v>211</v>
      </c>
      <c r="B50" s="47">
        <v>0</v>
      </c>
      <c r="C50" s="47">
        <v>0</v>
      </c>
      <c r="D50" s="47">
        <v>0</v>
      </c>
    </row>
    <row r="51" spans="1:4" x14ac:dyDescent="0.25">
      <c r="A51" s="96" t="s">
        <v>214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196</v>
      </c>
      <c r="B53" s="47">
        <f>B14</f>
        <v>202306550.63999999</v>
      </c>
      <c r="C53" s="47">
        <f>C14</f>
        <v>119627443.64</v>
      </c>
      <c r="D53" s="47">
        <f>D14</f>
        <v>113998398.87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199</v>
      </c>
      <c r="B55" s="22">
        <v>0</v>
      </c>
      <c r="C55" s="47">
        <f>C18</f>
        <v>9671937.1199999992</v>
      </c>
      <c r="D55" s="47">
        <f>D18</f>
        <v>2814834.33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219</v>
      </c>
      <c r="B57" s="4">
        <f>B48+B49-B53+B55</f>
        <v>0</v>
      </c>
      <c r="C57" s="4">
        <f>C48+C49-C53+C55</f>
        <v>76615772.329999998</v>
      </c>
      <c r="D57" s="4">
        <f>D48+D49-D53+D55</f>
        <v>75348584.519999996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220</v>
      </c>
      <c r="B59" s="4">
        <f>B57-B49</f>
        <v>0</v>
      </c>
      <c r="C59" s="4">
        <f>C57-C49</f>
        <v>76615772.329999998</v>
      </c>
      <c r="D59" s="4">
        <f>D57-D49</f>
        <v>75348584.519999996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4</v>
      </c>
      <c r="B62" s="7" t="s">
        <v>188</v>
      </c>
      <c r="C62" s="7" t="s">
        <v>189</v>
      </c>
      <c r="D62" s="7" t="s">
        <v>190</v>
      </c>
    </row>
    <row r="63" spans="1:4" x14ac:dyDescent="0.25">
      <c r="A63" s="94" t="s">
        <v>193</v>
      </c>
      <c r="B63" s="97">
        <f>B10</f>
        <v>76832757.549999997</v>
      </c>
      <c r="C63" s="97">
        <f>C10</f>
        <v>65841621.490000002</v>
      </c>
      <c r="D63" s="97">
        <f>D10</f>
        <v>65841621.490000002</v>
      </c>
    </row>
    <row r="64" spans="1:4" ht="30" x14ac:dyDescent="0.25">
      <c r="A64" s="21" t="s">
        <v>221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6" t="s">
        <v>212</v>
      </c>
      <c r="B65" s="93">
        <v>0</v>
      </c>
      <c r="C65" s="93">
        <v>0</v>
      </c>
      <c r="D65" s="93">
        <v>0</v>
      </c>
    </row>
    <row r="66" spans="1:4" x14ac:dyDescent="0.25">
      <c r="A66" s="96" t="s">
        <v>215</v>
      </c>
      <c r="B66" s="93">
        <v>0</v>
      </c>
      <c r="C66" s="93">
        <v>0</v>
      </c>
      <c r="D66" s="93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222</v>
      </c>
      <c r="B68" s="93">
        <f>B15</f>
        <v>76832757.549999997</v>
      </c>
      <c r="C68" s="93">
        <f>C15</f>
        <v>44285465.119999997</v>
      </c>
      <c r="D68" s="93">
        <f>D15</f>
        <v>40691793.899999999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200</v>
      </c>
      <c r="B70" s="16">
        <v>0</v>
      </c>
      <c r="C70" s="93">
        <f>C19</f>
        <v>4171336.35</v>
      </c>
      <c r="D70" s="93">
        <f>D19</f>
        <v>4171336.35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223</v>
      </c>
      <c r="B72" s="14">
        <f>B63+B64-B68+B70</f>
        <v>0</v>
      </c>
      <c r="C72" s="14">
        <f>C63+C64-C68+C70</f>
        <v>25727492.720000006</v>
      </c>
      <c r="D72" s="14">
        <f>D63+D64-D68+D70</f>
        <v>29321163.940000005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224</v>
      </c>
      <c r="B74" s="14">
        <f>B72-B64</f>
        <v>0</v>
      </c>
      <c r="C74" s="14">
        <f>C72-C64</f>
        <v>25727492.720000006</v>
      </c>
      <c r="D74" s="14">
        <f>D72-D64</f>
        <v>29321163.940000005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2:D13 B17:D17 B20:D25 B18:B19 B16:C1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52" zoomScale="75" zoomScaleNormal="75" workbookViewId="0">
      <selection activeCell="E62" sqref="E62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54" t="s">
        <v>225</v>
      </c>
      <c r="B1" s="255"/>
      <c r="C1" s="255"/>
      <c r="D1" s="255"/>
      <c r="E1" s="255"/>
      <c r="F1" s="255"/>
      <c r="G1" s="256"/>
    </row>
    <row r="2" spans="1:7" x14ac:dyDescent="0.25">
      <c r="A2" s="273" t="s">
        <v>576</v>
      </c>
      <c r="B2" s="273"/>
      <c r="C2" s="273"/>
      <c r="D2" s="273"/>
      <c r="E2" s="273"/>
      <c r="F2" s="273"/>
      <c r="G2" s="273"/>
    </row>
    <row r="3" spans="1:7" x14ac:dyDescent="0.25">
      <c r="A3" s="112" t="s">
        <v>226</v>
      </c>
      <c r="B3" s="113"/>
      <c r="C3" s="113"/>
      <c r="D3" s="113"/>
      <c r="E3" s="113"/>
      <c r="F3" s="113"/>
      <c r="G3" s="114"/>
    </row>
    <row r="4" spans="1:7" x14ac:dyDescent="0.25">
      <c r="A4" s="274" t="s">
        <v>577</v>
      </c>
      <c r="B4" s="274"/>
      <c r="C4" s="274"/>
      <c r="D4" s="274"/>
      <c r="E4" s="274"/>
      <c r="F4" s="274"/>
      <c r="G4" s="274"/>
    </row>
    <row r="5" spans="1:7" x14ac:dyDescent="0.25">
      <c r="A5" s="115" t="s">
        <v>2</v>
      </c>
      <c r="B5" s="116"/>
      <c r="C5" s="116"/>
      <c r="D5" s="116"/>
      <c r="E5" s="116"/>
      <c r="F5" s="116"/>
      <c r="G5" s="117"/>
    </row>
    <row r="6" spans="1:7" x14ac:dyDescent="0.25">
      <c r="A6" s="270" t="s">
        <v>4</v>
      </c>
      <c r="B6" s="272" t="s">
        <v>227</v>
      </c>
      <c r="C6" s="272"/>
      <c r="D6" s="272"/>
      <c r="E6" s="272"/>
      <c r="F6" s="272"/>
      <c r="G6" s="272" t="s">
        <v>228</v>
      </c>
    </row>
    <row r="7" spans="1:7" ht="30" x14ac:dyDescent="0.25">
      <c r="A7" s="271"/>
      <c r="B7" s="25" t="s">
        <v>229</v>
      </c>
      <c r="C7" s="7" t="s">
        <v>230</v>
      </c>
      <c r="D7" s="25" t="s">
        <v>231</v>
      </c>
      <c r="E7" s="25" t="s">
        <v>189</v>
      </c>
      <c r="F7" s="25" t="s">
        <v>232</v>
      </c>
      <c r="G7" s="272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165">
        <v>28336268.559999999</v>
      </c>
      <c r="C9" s="160">
        <v>1480000</v>
      </c>
      <c r="D9" s="161">
        <f>B9+C9</f>
        <v>29816268.559999999</v>
      </c>
      <c r="E9" s="162">
        <v>27286813.77</v>
      </c>
      <c r="F9" s="163">
        <v>27286813.809999999</v>
      </c>
      <c r="G9" s="47">
        <f t="shared" ref="G9:G15" si="0">F9-B9</f>
        <v>-1049454.75</v>
      </c>
    </row>
    <row r="10" spans="1:7" x14ac:dyDescent="0.25">
      <c r="A10" s="58" t="s">
        <v>235</v>
      </c>
      <c r="B10" s="165">
        <v>0</v>
      </c>
      <c r="C10" s="160">
        <v>0</v>
      </c>
      <c r="D10" s="161">
        <f t="shared" ref="D10:D15" si="1">B10+C10</f>
        <v>0</v>
      </c>
      <c r="E10" s="162">
        <v>0</v>
      </c>
      <c r="F10" s="163">
        <v>0</v>
      </c>
      <c r="G10" s="47">
        <f t="shared" si="0"/>
        <v>0</v>
      </c>
    </row>
    <row r="11" spans="1:7" x14ac:dyDescent="0.25">
      <c r="A11" s="58" t="s">
        <v>236</v>
      </c>
      <c r="B11" s="165">
        <v>710543.93</v>
      </c>
      <c r="C11" s="160">
        <v>350000</v>
      </c>
      <c r="D11" s="161">
        <f t="shared" si="1"/>
        <v>1060543.9300000002</v>
      </c>
      <c r="E11" s="162">
        <v>1107902.03</v>
      </c>
      <c r="F11" s="163">
        <v>1107902</v>
      </c>
      <c r="G11" s="47">
        <f t="shared" si="0"/>
        <v>397358.06999999995</v>
      </c>
    </row>
    <row r="12" spans="1:7" x14ac:dyDescent="0.25">
      <c r="A12" s="58" t="s">
        <v>237</v>
      </c>
      <c r="B12" s="165">
        <v>22347567.91</v>
      </c>
      <c r="C12" s="160">
        <v>1363300</v>
      </c>
      <c r="D12" s="161">
        <f t="shared" si="1"/>
        <v>23710867.91</v>
      </c>
      <c r="E12" s="162">
        <v>18903960.850000001</v>
      </c>
      <c r="F12" s="163">
        <v>18864831.449999999</v>
      </c>
      <c r="G12" s="47">
        <f t="shared" si="0"/>
        <v>-3482736.4600000009</v>
      </c>
    </row>
    <row r="13" spans="1:7" x14ac:dyDescent="0.25">
      <c r="A13" s="58" t="s">
        <v>238</v>
      </c>
      <c r="B13" s="165">
        <v>2894751.41</v>
      </c>
      <c r="C13" s="160">
        <v>615000</v>
      </c>
      <c r="D13" s="161">
        <f t="shared" si="1"/>
        <v>3509751.41</v>
      </c>
      <c r="E13" s="162">
        <v>3109958.53</v>
      </c>
      <c r="F13" s="163">
        <v>3109958.51</v>
      </c>
      <c r="G13" s="47">
        <f t="shared" si="0"/>
        <v>215207.09999999963</v>
      </c>
    </row>
    <row r="14" spans="1:7" x14ac:dyDescent="0.25">
      <c r="A14" s="58" t="s">
        <v>239</v>
      </c>
      <c r="B14" s="165">
        <v>1781006.19</v>
      </c>
      <c r="C14" s="160">
        <v>1174400</v>
      </c>
      <c r="D14" s="161">
        <f t="shared" si="1"/>
        <v>2955406.19</v>
      </c>
      <c r="E14" s="162">
        <v>2552282.7000000002</v>
      </c>
      <c r="F14" s="163">
        <v>2552282.3199999998</v>
      </c>
      <c r="G14" s="47">
        <f t="shared" si="0"/>
        <v>771276.12999999989</v>
      </c>
    </row>
    <row r="15" spans="1:7" x14ac:dyDescent="0.25">
      <c r="A15" s="58" t="s">
        <v>240</v>
      </c>
      <c r="B15" s="165">
        <v>0</v>
      </c>
      <c r="C15" s="160">
        <v>0</v>
      </c>
      <c r="D15" s="161">
        <f t="shared" si="1"/>
        <v>0</v>
      </c>
      <c r="E15" s="162">
        <v>0</v>
      </c>
      <c r="F15" s="163">
        <v>0</v>
      </c>
      <c r="G15" s="47">
        <f t="shared" si="0"/>
        <v>0</v>
      </c>
    </row>
    <row r="16" spans="1:7" x14ac:dyDescent="0.25">
      <c r="A16" s="92" t="s">
        <v>241</v>
      </c>
      <c r="B16" s="121">
        <f t="shared" ref="B16:G16" si="2">SUM(B17:B27)</f>
        <v>143544395.42999998</v>
      </c>
      <c r="C16" s="121">
        <f t="shared" si="2"/>
        <v>10667915.49</v>
      </c>
      <c r="D16" s="121">
        <f t="shared" si="2"/>
        <v>154212310.92000002</v>
      </c>
      <c r="E16" s="121">
        <f t="shared" si="2"/>
        <v>123690022.23</v>
      </c>
      <c r="F16" s="121">
        <f t="shared" si="2"/>
        <v>123690022.23</v>
      </c>
      <c r="G16" s="121">
        <f t="shared" si="2"/>
        <v>-19854373.200000003</v>
      </c>
    </row>
    <row r="17" spans="1:7" x14ac:dyDescent="0.25">
      <c r="A17" s="77" t="s">
        <v>242</v>
      </c>
      <c r="B17" s="165">
        <v>83336451.680000007</v>
      </c>
      <c r="C17" s="165">
        <v>4772187.2</v>
      </c>
      <c r="D17" s="164">
        <f>B17+C17</f>
        <v>88108638.88000001</v>
      </c>
      <c r="E17" s="165">
        <v>73126986.700000003</v>
      </c>
      <c r="F17" s="165">
        <v>73126986.700000003</v>
      </c>
      <c r="G17" s="121">
        <f>F17-B17</f>
        <v>-10209464.980000004</v>
      </c>
    </row>
    <row r="18" spans="1:7" x14ac:dyDescent="0.25">
      <c r="A18" s="77" t="s">
        <v>243</v>
      </c>
      <c r="B18" s="165">
        <v>37394474.549999997</v>
      </c>
      <c r="C18" s="165">
        <v>3057684.78</v>
      </c>
      <c r="D18" s="164">
        <f t="shared" ref="D18:D27" si="3">B18+C18</f>
        <v>40452159.329999998</v>
      </c>
      <c r="E18" s="165">
        <v>33180580.879999999</v>
      </c>
      <c r="F18" s="165">
        <v>33180580.879999999</v>
      </c>
      <c r="G18" s="121">
        <f t="shared" ref="G18:G27" si="4">F18-B18</f>
        <v>-4213893.6699999981</v>
      </c>
    </row>
    <row r="19" spans="1:7" x14ac:dyDescent="0.25">
      <c r="A19" s="77" t="s">
        <v>244</v>
      </c>
      <c r="B19" s="165">
        <v>8446706.0999999996</v>
      </c>
      <c r="C19" s="165">
        <v>-387897.98</v>
      </c>
      <c r="D19" s="164">
        <f t="shared" si="3"/>
        <v>8058808.1199999992</v>
      </c>
      <c r="E19" s="165">
        <v>6961525.46</v>
      </c>
      <c r="F19" s="165">
        <v>6961525.46</v>
      </c>
      <c r="G19" s="121">
        <f t="shared" si="4"/>
        <v>-1485180.6399999997</v>
      </c>
    </row>
    <row r="20" spans="1:7" x14ac:dyDescent="0.25">
      <c r="A20" s="77" t="s">
        <v>245</v>
      </c>
      <c r="B20" s="164">
        <v>0</v>
      </c>
      <c r="C20" s="164">
        <v>0</v>
      </c>
      <c r="D20" s="164">
        <f t="shared" si="3"/>
        <v>0</v>
      </c>
      <c r="E20" s="164">
        <v>0</v>
      </c>
      <c r="F20" s="164">
        <v>0</v>
      </c>
      <c r="G20" s="121">
        <f t="shared" si="4"/>
        <v>0</v>
      </c>
    </row>
    <row r="21" spans="1:7" x14ac:dyDescent="0.25">
      <c r="A21" s="77" t="s">
        <v>246</v>
      </c>
      <c r="B21" s="164">
        <v>0</v>
      </c>
      <c r="C21" s="164">
        <v>0</v>
      </c>
      <c r="D21" s="164">
        <f t="shared" si="3"/>
        <v>0</v>
      </c>
      <c r="E21" s="164">
        <v>0</v>
      </c>
      <c r="F21" s="164">
        <v>0</v>
      </c>
      <c r="G21" s="121">
        <f t="shared" si="4"/>
        <v>0</v>
      </c>
    </row>
    <row r="22" spans="1:7" x14ac:dyDescent="0.25">
      <c r="A22" s="77" t="s">
        <v>247</v>
      </c>
      <c r="B22" s="165">
        <v>3748548.07</v>
      </c>
      <c r="C22" s="165">
        <v>329261.75</v>
      </c>
      <c r="D22" s="164">
        <f t="shared" si="3"/>
        <v>4077809.82</v>
      </c>
      <c r="E22" s="165">
        <v>2587868.04</v>
      </c>
      <c r="F22" s="165">
        <v>2587868.04</v>
      </c>
      <c r="G22" s="121">
        <f t="shared" si="4"/>
        <v>-1160680.0299999998</v>
      </c>
    </row>
    <row r="23" spans="1:7" x14ac:dyDescent="0.25">
      <c r="A23" s="77" t="s">
        <v>248</v>
      </c>
      <c r="B23" s="164">
        <v>0</v>
      </c>
      <c r="C23" s="164">
        <v>0</v>
      </c>
      <c r="D23" s="164">
        <f t="shared" si="3"/>
        <v>0</v>
      </c>
      <c r="E23" s="164">
        <v>0</v>
      </c>
      <c r="F23" s="164">
        <v>0</v>
      </c>
      <c r="G23" s="121">
        <f t="shared" si="4"/>
        <v>0</v>
      </c>
    </row>
    <row r="24" spans="1:7" x14ac:dyDescent="0.25">
      <c r="A24" s="77" t="s">
        <v>249</v>
      </c>
      <c r="B24" s="164">
        <v>0</v>
      </c>
      <c r="C24" s="164">
        <v>0</v>
      </c>
      <c r="D24" s="164">
        <f t="shared" si="3"/>
        <v>0</v>
      </c>
      <c r="E24" s="164">
        <v>0</v>
      </c>
      <c r="F24" s="164">
        <v>0</v>
      </c>
      <c r="G24" s="121">
        <f t="shared" si="4"/>
        <v>0</v>
      </c>
    </row>
    <row r="25" spans="1:7" x14ac:dyDescent="0.25">
      <c r="A25" s="77" t="s">
        <v>250</v>
      </c>
      <c r="B25" s="165">
        <v>2134813.46</v>
      </c>
      <c r="C25" s="165">
        <v>-205083.65</v>
      </c>
      <c r="D25" s="164">
        <f t="shared" si="3"/>
        <v>1929729.81</v>
      </c>
      <c r="E25" s="165">
        <v>1333618.1499999999</v>
      </c>
      <c r="F25" s="165">
        <v>1333618.1499999999</v>
      </c>
      <c r="G25" s="121">
        <f t="shared" si="4"/>
        <v>-801195.31</v>
      </c>
    </row>
    <row r="26" spans="1:7" x14ac:dyDescent="0.25">
      <c r="A26" s="77" t="s">
        <v>251</v>
      </c>
      <c r="B26" s="165">
        <v>8483401.5700000003</v>
      </c>
      <c r="C26" s="165">
        <v>3101763.39</v>
      </c>
      <c r="D26" s="164">
        <f t="shared" si="3"/>
        <v>11585164.960000001</v>
      </c>
      <c r="E26" s="165">
        <v>6499443</v>
      </c>
      <c r="F26" s="165">
        <v>6499443</v>
      </c>
      <c r="G26" s="121">
        <f t="shared" si="4"/>
        <v>-1983958.5700000003</v>
      </c>
    </row>
    <row r="27" spans="1:7" x14ac:dyDescent="0.25">
      <c r="A27" s="77" t="s">
        <v>252</v>
      </c>
      <c r="B27" s="165">
        <v>0</v>
      </c>
      <c r="C27" s="165">
        <v>0</v>
      </c>
      <c r="D27" s="164">
        <f t="shared" si="3"/>
        <v>0</v>
      </c>
      <c r="E27" s="121">
        <v>0</v>
      </c>
      <c r="F27" s="165">
        <v>0</v>
      </c>
      <c r="G27" s="121">
        <f t="shared" si="4"/>
        <v>0</v>
      </c>
    </row>
    <row r="28" spans="1:7" x14ac:dyDescent="0.25">
      <c r="A28" s="58" t="s">
        <v>253</v>
      </c>
      <c r="B28" s="121">
        <f t="shared" ref="B28:G28" si="5">SUM(B29:B33)</f>
        <v>2319651.8399999999</v>
      </c>
      <c r="C28" s="121">
        <f t="shared" si="5"/>
        <v>80302.87</v>
      </c>
      <c r="D28" s="121">
        <f t="shared" si="5"/>
        <v>2399954.71</v>
      </c>
      <c r="E28" s="121">
        <f t="shared" si="5"/>
        <v>1593584.81</v>
      </c>
      <c r="F28" s="121">
        <f t="shared" si="5"/>
        <v>1593584.81</v>
      </c>
      <c r="G28" s="121">
        <f t="shared" si="5"/>
        <v>-726067.03</v>
      </c>
    </row>
    <row r="29" spans="1:7" x14ac:dyDescent="0.25">
      <c r="A29" s="77" t="s">
        <v>254</v>
      </c>
      <c r="B29" s="165">
        <v>4507.04</v>
      </c>
      <c r="C29" s="165">
        <v>0</v>
      </c>
      <c r="D29" s="121">
        <f t="shared" ref="D29:D34" si="6">B29+C29</f>
        <v>4507.04</v>
      </c>
      <c r="E29" s="165">
        <v>3834.53</v>
      </c>
      <c r="F29" s="165">
        <v>3834.53</v>
      </c>
      <c r="G29" s="121">
        <f t="shared" ref="G29:G34" si="7">F29-B29</f>
        <v>-672.50999999999976</v>
      </c>
    </row>
    <row r="30" spans="1:7" x14ac:dyDescent="0.25">
      <c r="A30" s="77" t="s">
        <v>255</v>
      </c>
      <c r="B30" s="165">
        <v>204422.08</v>
      </c>
      <c r="C30" s="165">
        <v>23136.36</v>
      </c>
      <c r="D30" s="121">
        <f t="shared" si="6"/>
        <v>227558.44</v>
      </c>
      <c r="E30" s="165">
        <v>172348.11</v>
      </c>
      <c r="F30" s="165">
        <v>172348.11</v>
      </c>
      <c r="G30" s="121">
        <f t="shared" si="7"/>
        <v>-32073.97</v>
      </c>
    </row>
    <row r="31" spans="1:7" x14ac:dyDescent="0.25">
      <c r="A31" s="77" t="s">
        <v>256</v>
      </c>
      <c r="B31" s="165">
        <v>1449455.11</v>
      </c>
      <c r="C31" s="165">
        <v>129517.11</v>
      </c>
      <c r="D31" s="121">
        <f t="shared" si="6"/>
        <v>1578972.2200000002</v>
      </c>
      <c r="E31" s="165">
        <v>1028557.37</v>
      </c>
      <c r="F31" s="165">
        <v>1028557.37</v>
      </c>
      <c r="G31" s="121">
        <f t="shared" si="7"/>
        <v>-420897.74000000011</v>
      </c>
    </row>
    <row r="32" spans="1:7" x14ac:dyDescent="0.25">
      <c r="A32" s="77" t="s">
        <v>257</v>
      </c>
      <c r="B32" s="164">
        <v>0</v>
      </c>
      <c r="C32" s="164">
        <v>0</v>
      </c>
      <c r="D32" s="121">
        <f t="shared" si="6"/>
        <v>0</v>
      </c>
      <c r="E32" s="164">
        <v>0</v>
      </c>
      <c r="F32" s="164">
        <v>0</v>
      </c>
      <c r="G32" s="121">
        <f t="shared" si="7"/>
        <v>0</v>
      </c>
    </row>
    <row r="33" spans="1:7" ht="14.45" customHeight="1" x14ac:dyDescent="0.25">
      <c r="A33" s="77" t="s">
        <v>258</v>
      </c>
      <c r="B33" s="165">
        <v>661267.61</v>
      </c>
      <c r="C33" s="165">
        <v>-72350.600000000006</v>
      </c>
      <c r="D33" s="121">
        <f t="shared" si="6"/>
        <v>588917.01</v>
      </c>
      <c r="E33" s="165">
        <v>388844.79999999999</v>
      </c>
      <c r="F33" s="165">
        <v>388844.79999999999</v>
      </c>
      <c r="G33" s="121">
        <f t="shared" si="7"/>
        <v>-272422.81</v>
      </c>
    </row>
    <row r="34" spans="1:7" ht="14.45" customHeight="1" x14ac:dyDescent="0.25">
      <c r="A34" s="58" t="s">
        <v>259</v>
      </c>
      <c r="B34" s="165">
        <v>372365.37</v>
      </c>
      <c r="C34" s="165">
        <v>24634286.510000002</v>
      </c>
      <c r="D34" s="121">
        <f t="shared" si="6"/>
        <v>25006651.880000003</v>
      </c>
      <c r="E34" s="165">
        <v>8326753.9299999997</v>
      </c>
      <c r="F34" s="165">
        <v>8326753.9299999997</v>
      </c>
      <c r="G34" s="121">
        <f t="shared" si="7"/>
        <v>7954388.5599999996</v>
      </c>
    </row>
    <row r="35" spans="1:7" ht="14.45" customHeight="1" x14ac:dyDescent="0.25">
      <c r="A35" s="58" t="s">
        <v>260</v>
      </c>
      <c r="B35" s="121">
        <f t="shared" ref="B35:G35" si="8">B36</f>
        <v>0</v>
      </c>
      <c r="C35" s="121">
        <f t="shared" si="8"/>
        <v>0</v>
      </c>
      <c r="D35" s="121">
        <f t="shared" si="8"/>
        <v>0</v>
      </c>
      <c r="E35" s="121">
        <f t="shared" si="8"/>
        <v>0</v>
      </c>
      <c r="F35" s="121">
        <f t="shared" si="8"/>
        <v>0</v>
      </c>
      <c r="G35" s="121">
        <f t="shared" si="8"/>
        <v>0</v>
      </c>
    </row>
    <row r="36" spans="1:7" ht="14.45" customHeight="1" x14ac:dyDescent="0.25">
      <c r="A36" s="77" t="s">
        <v>261</v>
      </c>
      <c r="B36" s="121">
        <v>0</v>
      </c>
      <c r="C36" s="121">
        <v>0</v>
      </c>
      <c r="D36" s="121">
        <v>0</v>
      </c>
      <c r="E36" s="121">
        <v>0</v>
      </c>
      <c r="F36" s="121">
        <v>0</v>
      </c>
      <c r="G36" s="121">
        <f>F36-B36</f>
        <v>0</v>
      </c>
    </row>
    <row r="37" spans="1:7" ht="14.45" customHeight="1" x14ac:dyDescent="0.25">
      <c r="A37" s="58" t="s">
        <v>262</v>
      </c>
      <c r="B37" s="121">
        <f t="shared" ref="B37:G37" si="9">B38+B39</f>
        <v>0</v>
      </c>
      <c r="C37" s="121">
        <f t="shared" si="9"/>
        <v>0</v>
      </c>
      <c r="D37" s="121">
        <f t="shared" si="9"/>
        <v>0</v>
      </c>
      <c r="E37" s="121">
        <f t="shared" si="9"/>
        <v>0</v>
      </c>
      <c r="F37" s="121">
        <f t="shared" si="9"/>
        <v>0</v>
      </c>
      <c r="G37" s="121">
        <f t="shared" si="9"/>
        <v>0</v>
      </c>
    </row>
    <row r="38" spans="1:7" x14ac:dyDescent="0.25">
      <c r="A38" s="77" t="s">
        <v>263</v>
      </c>
      <c r="B38" s="121">
        <v>0</v>
      </c>
      <c r="C38" s="121">
        <v>0</v>
      </c>
      <c r="D38" s="121">
        <v>0</v>
      </c>
      <c r="E38" s="121">
        <v>0</v>
      </c>
      <c r="F38" s="121">
        <v>0</v>
      </c>
      <c r="G38" s="121">
        <f>F38-B38</f>
        <v>0</v>
      </c>
    </row>
    <row r="39" spans="1:7" x14ac:dyDescent="0.25">
      <c r="A39" s="77" t="s">
        <v>264</v>
      </c>
      <c r="B39" s="121">
        <v>0</v>
      </c>
      <c r="C39" s="121">
        <v>0</v>
      </c>
      <c r="D39" s="121">
        <v>0</v>
      </c>
      <c r="E39" s="121">
        <v>0</v>
      </c>
      <c r="F39" s="121">
        <v>0</v>
      </c>
      <c r="G39" s="121">
        <f>F39-B39</f>
        <v>0</v>
      </c>
    </row>
    <row r="40" spans="1:7" x14ac:dyDescent="0.25">
      <c r="A40" s="45"/>
      <c r="B40" s="121"/>
      <c r="C40" s="121"/>
      <c r="D40" s="121"/>
      <c r="E40" s="121"/>
      <c r="F40" s="121"/>
      <c r="G40" s="121"/>
    </row>
    <row r="41" spans="1:7" x14ac:dyDescent="0.25">
      <c r="A41" s="3" t="s">
        <v>265</v>
      </c>
      <c r="B41" s="247">
        <f t="shared" ref="B41:G41" si="10">SUM(B9,B10,B11,B12,B13,B14,B15,B16,B28,B34,B35,B37)</f>
        <v>202306550.63999999</v>
      </c>
      <c r="C41" s="247">
        <f t="shared" si="10"/>
        <v>40365204.870000005</v>
      </c>
      <c r="D41" s="247">
        <f t="shared" si="10"/>
        <v>242671755.51000002</v>
      </c>
      <c r="E41" s="247">
        <f t="shared" si="10"/>
        <v>186571278.85000002</v>
      </c>
      <c r="F41" s="247">
        <f t="shared" si="10"/>
        <v>186532149.06</v>
      </c>
      <c r="G41" s="247">
        <f t="shared" si="10"/>
        <v>-15774401.580000006</v>
      </c>
    </row>
    <row r="42" spans="1:7" x14ac:dyDescent="0.25">
      <c r="A42" s="3" t="s">
        <v>266</v>
      </c>
      <c r="B42" s="253"/>
      <c r="C42" s="253"/>
      <c r="D42" s="253"/>
      <c r="E42" s="253"/>
      <c r="F42" s="253"/>
      <c r="G42" s="247">
        <f>IF(G41&gt;0,G41,0)</f>
        <v>0</v>
      </c>
    </row>
    <row r="43" spans="1:7" x14ac:dyDescent="0.25">
      <c r="A43" s="45"/>
      <c r="B43" s="206"/>
      <c r="C43" s="206"/>
      <c r="D43" s="206"/>
      <c r="E43" s="206"/>
      <c r="F43" s="206"/>
      <c r="G43" s="206"/>
    </row>
    <row r="44" spans="1:7" x14ac:dyDescent="0.25">
      <c r="A44" s="3" t="s">
        <v>267</v>
      </c>
      <c r="B44" s="206"/>
      <c r="C44" s="206"/>
      <c r="D44" s="206"/>
      <c r="E44" s="206"/>
      <c r="F44" s="206"/>
      <c r="G44" s="206"/>
    </row>
    <row r="45" spans="1:7" x14ac:dyDescent="0.25">
      <c r="A45" s="58" t="s">
        <v>268</v>
      </c>
      <c r="B45" s="121">
        <f t="shared" ref="B45:G45" si="11">SUM(B46:B53)</f>
        <v>76832757.549999997</v>
      </c>
      <c r="C45" s="121">
        <f t="shared" si="11"/>
        <v>6541671.6600000001</v>
      </c>
      <c r="D45" s="121">
        <f t="shared" si="11"/>
        <v>83374429.210000008</v>
      </c>
      <c r="E45" s="121">
        <f t="shared" si="11"/>
        <v>65841621.490000002</v>
      </c>
      <c r="F45" s="121">
        <f t="shared" si="11"/>
        <v>65841621.490000002</v>
      </c>
      <c r="G45" s="121">
        <f t="shared" si="11"/>
        <v>-10991136.059999999</v>
      </c>
    </row>
    <row r="46" spans="1:7" x14ac:dyDescent="0.25">
      <c r="A46" s="80" t="s">
        <v>269</v>
      </c>
      <c r="B46" s="164">
        <v>0</v>
      </c>
      <c r="C46" s="164">
        <v>0</v>
      </c>
      <c r="D46" s="121">
        <v>0</v>
      </c>
      <c r="E46" s="164">
        <v>0</v>
      </c>
      <c r="F46" s="164">
        <v>0</v>
      </c>
      <c r="G46" s="121">
        <f>F46-B46</f>
        <v>0</v>
      </c>
    </row>
    <row r="47" spans="1:7" x14ac:dyDescent="0.25">
      <c r="A47" s="80" t="s">
        <v>270</v>
      </c>
      <c r="B47" s="164">
        <v>0</v>
      </c>
      <c r="C47" s="164">
        <v>0</v>
      </c>
      <c r="D47" s="121">
        <v>0</v>
      </c>
      <c r="E47" s="164">
        <v>0</v>
      </c>
      <c r="F47" s="164">
        <v>0</v>
      </c>
      <c r="G47" s="121">
        <f t="shared" ref="G47:G52" si="12">F47-B47</f>
        <v>0</v>
      </c>
    </row>
    <row r="48" spans="1:7" x14ac:dyDescent="0.25">
      <c r="A48" s="80" t="s">
        <v>271</v>
      </c>
      <c r="B48" s="165">
        <v>24346178.73</v>
      </c>
      <c r="C48" s="165">
        <v>-1254645.67</v>
      </c>
      <c r="D48" s="121">
        <f>B48+C48</f>
        <v>23091533.060000002</v>
      </c>
      <c r="E48" s="165">
        <v>20612709.68</v>
      </c>
      <c r="F48" s="165">
        <v>20612709.68</v>
      </c>
      <c r="G48" s="121">
        <f t="shared" si="12"/>
        <v>-3733469.0500000007</v>
      </c>
    </row>
    <row r="49" spans="1:7" ht="30" x14ac:dyDescent="0.25">
      <c r="A49" s="80" t="s">
        <v>272</v>
      </c>
      <c r="B49" s="165">
        <v>52486578.82</v>
      </c>
      <c r="C49" s="165">
        <v>7796317.3300000001</v>
      </c>
      <c r="D49" s="121">
        <f>B49+C49</f>
        <v>60282896.149999999</v>
      </c>
      <c r="E49" s="165">
        <v>45228911.810000002</v>
      </c>
      <c r="F49" s="165">
        <v>45228911.810000002</v>
      </c>
      <c r="G49" s="121">
        <f t="shared" si="12"/>
        <v>-7257667.0099999979</v>
      </c>
    </row>
    <row r="50" spans="1:7" x14ac:dyDescent="0.25">
      <c r="A50" s="80" t="s">
        <v>273</v>
      </c>
      <c r="B50" s="164">
        <v>0</v>
      </c>
      <c r="C50" s="164">
        <v>0</v>
      </c>
      <c r="D50" s="121">
        <v>0</v>
      </c>
      <c r="E50" s="121">
        <v>0</v>
      </c>
      <c r="F50" s="164">
        <v>0</v>
      </c>
      <c r="G50" s="121">
        <f t="shared" si="12"/>
        <v>0</v>
      </c>
    </row>
    <row r="51" spans="1:7" x14ac:dyDescent="0.25">
      <c r="A51" s="80" t="s">
        <v>274</v>
      </c>
      <c r="B51" s="164">
        <v>0</v>
      </c>
      <c r="C51" s="164">
        <v>0</v>
      </c>
      <c r="D51" s="121">
        <v>0</v>
      </c>
      <c r="E51" s="121">
        <v>0</v>
      </c>
      <c r="F51" s="164">
        <v>0</v>
      </c>
      <c r="G51" s="121">
        <f t="shared" si="12"/>
        <v>0</v>
      </c>
    </row>
    <row r="52" spans="1:7" ht="30" x14ac:dyDescent="0.25">
      <c r="A52" s="81" t="s">
        <v>275</v>
      </c>
      <c r="B52" s="164">
        <v>0</v>
      </c>
      <c r="C52" s="164">
        <v>0</v>
      </c>
      <c r="D52" s="121">
        <v>0</v>
      </c>
      <c r="E52" s="121">
        <v>0</v>
      </c>
      <c r="F52" s="164">
        <v>0</v>
      </c>
      <c r="G52" s="121">
        <f t="shared" si="12"/>
        <v>0</v>
      </c>
    </row>
    <row r="53" spans="1:7" x14ac:dyDescent="0.25">
      <c r="A53" s="77" t="s">
        <v>276</v>
      </c>
      <c r="B53" s="165">
        <v>0</v>
      </c>
      <c r="C53" s="165">
        <v>0</v>
      </c>
      <c r="D53" s="121">
        <v>0</v>
      </c>
      <c r="E53" s="121">
        <v>0</v>
      </c>
      <c r="F53" s="165">
        <v>0</v>
      </c>
      <c r="G53" s="121">
        <f>F53-B53</f>
        <v>0</v>
      </c>
    </row>
    <row r="54" spans="1:7" x14ac:dyDescent="0.25">
      <c r="A54" s="58" t="s">
        <v>277</v>
      </c>
      <c r="B54" s="121">
        <f t="shared" ref="B54:G54" si="13">SUM(B55:B58)</f>
        <v>0</v>
      </c>
      <c r="C54" s="121">
        <f t="shared" si="13"/>
        <v>0</v>
      </c>
      <c r="D54" s="121">
        <f t="shared" si="13"/>
        <v>0</v>
      </c>
      <c r="E54" s="121">
        <f t="shared" si="13"/>
        <v>0</v>
      </c>
      <c r="F54" s="121">
        <f t="shared" si="13"/>
        <v>0</v>
      </c>
      <c r="G54" s="121">
        <f t="shared" si="13"/>
        <v>0</v>
      </c>
    </row>
    <row r="55" spans="1:7" x14ac:dyDescent="0.25">
      <c r="A55" s="81" t="s">
        <v>278</v>
      </c>
      <c r="B55" s="121">
        <v>0</v>
      </c>
      <c r="C55" s="121">
        <v>0</v>
      </c>
      <c r="D55" s="121">
        <v>0</v>
      </c>
      <c r="E55" s="121">
        <v>0</v>
      </c>
      <c r="F55" s="121">
        <v>0</v>
      </c>
      <c r="G55" s="121">
        <f>F55-B55</f>
        <v>0</v>
      </c>
    </row>
    <row r="56" spans="1:7" x14ac:dyDescent="0.25">
      <c r="A56" s="80" t="s">
        <v>279</v>
      </c>
      <c r="B56" s="121">
        <v>0</v>
      </c>
      <c r="C56" s="121">
        <v>0</v>
      </c>
      <c r="D56" s="121">
        <v>0</v>
      </c>
      <c r="E56" s="121">
        <v>0</v>
      </c>
      <c r="F56" s="121">
        <v>0</v>
      </c>
      <c r="G56" s="121">
        <f>F56-B56</f>
        <v>0</v>
      </c>
    </row>
    <row r="57" spans="1:7" x14ac:dyDescent="0.25">
      <c r="A57" s="80" t="s">
        <v>280</v>
      </c>
      <c r="B57" s="121">
        <v>0</v>
      </c>
      <c r="C57" s="121">
        <v>0</v>
      </c>
      <c r="D57" s="121">
        <v>0</v>
      </c>
      <c r="E57" s="121">
        <v>0</v>
      </c>
      <c r="F57" s="121">
        <v>0</v>
      </c>
      <c r="G57" s="121">
        <f>F57-B57</f>
        <v>0</v>
      </c>
    </row>
    <row r="58" spans="1:7" x14ac:dyDescent="0.25">
      <c r="A58" s="81" t="s">
        <v>281</v>
      </c>
      <c r="B58" s="121">
        <v>0</v>
      </c>
      <c r="C58" s="121">
        <v>0</v>
      </c>
      <c r="D58" s="121">
        <v>0</v>
      </c>
      <c r="E58" s="121">
        <v>0</v>
      </c>
      <c r="F58" s="121">
        <v>0</v>
      </c>
      <c r="G58" s="121">
        <f>F58-B58</f>
        <v>0</v>
      </c>
    </row>
    <row r="59" spans="1:7" x14ac:dyDescent="0.25">
      <c r="A59" s="58" t="s">
        <v>282</v>
      </c>
      <c r="B59" s="121">
        <f t="shared" ref="B59:G59" si="14">SUM(B60:B61)</f>
        <v>0</v>
      </c>
      <c r="C59" s="121">
        <f t="shared" si="14"/>
        <v>0</v>
      </c>
      <c r="D59" s="121">
        <f t="shared" si="14"/>
        <v>0</v>
      </c>
      <c r="E59" s="121">
        <f t="shared" si="14"/>
        <v>0</v>
      </c>
      <c r="F59" s="121">
        <f t="shared" si="14"/>
        <v>0</v>
      </c>
      <c r="G59" s="121">
        <f t="shared" si="14"/>
        <v>0</v>
      </c>
    </row>
    <row r="60" spans="1:7" x14ac:dyDescent="0.25">
      <c r="A60" s="80" t="s">
        <v>283</v>
      </c>
      <c r="B60" s="121">
        <v>0</v>
      </c>
      <c r="C60" s="121">
        <v>0</v>
      </c>
      <c r="D60" s="121">
        <v>0</v>
      </c>
      <c r="E60" s="121">
        <v>0</v>
      </c>
      <c r="F60" s="121">
        <v>0</v>
      </c>
      <c r="G60" s="121">
        <f>F60-B60</f>
        <v>0</v>
      </c>
    </row>
    <row r="61" spans="1:7" x14ac:dyDescent="0.25">
      <c r="A61" s="80" t="s">
        <v>284</v>
      </c>
      <c r="B61" s="121">
        <v>0</v>
      </c>
      <c r="C61" s="121">
        <v>0</v>
      </c>
      <c r="D61" s="121">
        <v>0</v>
      </c>
      <c r="E61" s="121">
        <v>0</v>
      </c>
      <c r="F61" s="121">
        <v>0</v>
      </c>
      <c r="G61" s="121">
        <f>F61-B61</f>
        <v>0</v>
      </c>
    </row>
    <row r="62" spans="1:7" x14ac:dyDescent="0.25">
      <c r="A62" s="58" t="s">
        <v>285</v>
      </c>
      <c r="B62" s="121">
        <v>0</v>
      </c>
      <c r="C62" s="121">
        <v>0</v>
      </c>
      <c r="D62" s="121">
        <v>0</v>
      </c>
      <c r="E62" s="121">
        <v>0</v>
      </c>
      <c r="F62" s="121">
        <v>0</v>
      </c>
      <c r="G62" s="121">
        <f>F62-B62</f>
        <v>0</v>
      </c>
    </row>
    <row r="63" spans="1:7" x14ac:dyDescent="0.25">
      <c r="A63" s="58" t="s">
        <v>286</v>
      </c>
      <c r="B63" s="121">
        <v>0</v>
      </c>
      <c r="C63" s="121">
        <v>0</v>
      </c>
      <c r="D63" s="121">
        <v>0</v>
      </c>
      <c r="E63" s="121">
        <v>0</v>
      </c>
      <c r="F63" s="121">
        <v>0</v>
      </c>
      <c r="G63" s="121">
        <f>F63-B63</f>
        <v>0</v>
      </c>
    </row>
    <row r="64" spans="1:7" x14ac:dyDescent="0.25">
      <c r="A64" s="45"/>
      <c r="B64" s="206"/>
      <c r="C64" s="206"/>
      <c r="D64" s="206"/>
      <c r="E64" s="206"/>
      <c r="F64" s="206"/>
      <c r="G64" s="206"/>
    </row>
    <row r="65" spans="1:7" x14ac:dyDescent="0.25">
      <c r="A65" s="3" t="s">
        <v>287</v>
      </c>
      <c r="B65" s="247">
        <f t="shared" ref="B65:G65" si="15">B45+B54+B59+B62+B63</f>
        <v>76832757.549999997</v>
      </c>
      <c r="C65" s="247">
        <f t="shared" si="15"/>
        <v>6541671.6600000001</v>
      </c>
      <c r="D65" s="247">
        <f t="shared" si="15"/>
        <v>83374429.210000008</v>
      </c>
      <c r="E65" s="247">
        <f t="shared" si="15"/>
        <v>65841621.490000002</v>
      </c>
      <c r="F65" s="247">
        <f t="shared" si="15"/>
        <v>65841621.490000002</v>
      </c>
      <c r="G65" s="247">
        <f t="shared" si="15"/>
        <v>-10991136.059999999</v>
      </c>
    </row>
    <row r="66" spans="1:7" x14ac:dyDescent="0.25">
      <c r="A66" s="45"/>
      <c r="B66" s="206"/>
      <c r="C66" s="206"/>
      <c r="D66" s="206"/>
      <c r="E66" s="206"/>
      <c r="F66" s="206"/>
      <c r="G66" s="206"/>
    </row>
    <row r="67" spans="1:7" x14ac:dyDescent="0.25">
      <c r="A67" s="3" t="s">
        <v>288</v>
      </c>
      <c r="B67" s="247">
        <f t="shared" ref="B67:G67" si="16">B68</f>
        <v>0</v>
      </c>
      <c r="C67" s="247">
        <f t="shared" si="16"/>
        <v>0</v>
      </c>
      <c r="D67" s="247">
        <f t="shared" si="16"/>
        <v>0</v>
      </c>
      <c r="E67" s="247">
        <f t="shared" si="16"/>
        <v>0</v>
      </c>
      <c r="F67" s="247">
        <f t="shared" si="16"/>
        <v>0</v>
      </c>
      <c r="G67" s="247">
        <f t="shared" si="16"/>
        <v>0</v>
      </c>
    </row>
    <row r="68" spans="1:7" x14ac:dyDescent="0.25">
      <c r="A68" s="58" t="s">
        <v>289</v>
      </c>
      <c r="B68" s="121">
        <v>0</v>
      </c>
      <c r="C68" s="121">
        <v>0</v>
      </c>
      <c r="D68" s="121">
        <v>0</v>
      </c>
      <c r="E68" s="121">
        <v>0</v>
      </c>
      <c r="F68" s="121">
        <v>0</v>
      </c>
      <c r="G68" s="121">
        <f>F68-B68</f>
        <v>0</v>
      </c>
    </row>
    <row r="69" spans="1:7" x14ac:dyDescent="0.25">
      <c r="A69" s="45"/>
      <c r="B69" s="206"/>
      <c r="C69" s="206"/>
      <c r="D69" s="206"/>
      <c r="E69" s="206"/>
      <c r="F69" s="206"/>
      <c r="G69" s="206"/>
    </row>
    <row r="70" spans="1:7" x14ac:dyDescent="0.25">
      <c r="A70" s="3" t="s">
        <v>290</v>
      </c>
      <c r="B70" s="247">
        <f t="shared" ref="B70:G70" si="17">B41+B65+B67</f>
        <v>279139308.19</v>
      </c>
      <c r="C70" s="247">
        <f t="shared" si="17"/>
        <v>46906876.530000001</v>
      </c>
      <c r="D70" s="247">
        <f t="shared" si="17"/>
        <v>326046184.72000003</v>
      </c>
      <c r="E70" s="247">
        <f t="shared" si="17"/>
        <v>252412900.34000003</v>
      </c>
      <c r="F70" s="247">
        <f t="shared" si="17"/>
        <v>252373770.55000001</v>
      </c>
      <c r="G70" s="247">
        <f t="shared" si="17"/>
        <v>-26765537.640000004</v>
      </c>
    </row>
    <row r="71" spans="1:7" x14ac:dyDescent="0.25">
      <c r="A71" s="45"/>
      <c r="B71" s="206"/>
      <c r="C71" s="206"/>
      <c r="D71" s="206"/>
      <c r="E71" s="206"/>
      <c r="F71" s="206"/>
      <c r="G71" s="206"/>
    </row>
    <row r="72" spans="1:7" x14ac:dyDescent="0.25">
      <c r="A72" s="3" t="s">
        <v>291</v>
      </c>
      <c r="B72" s="206"/>
      <c r="C72" s="206"/>
      <c r="D72" s="206"/>
      <c r="E72" s="206"/>
      <c r="F72" s="206"/>
      <c r="G72" s="206"/>
    </row>
    <row r="73" spans="1:7" ht="30" x14ac:dyDescent="0.25">
      <c r="A73" s="67" t="s">
        <v>292</v>
      </c>
      <c r="B73" s="121">
        <v>0</v>
      </c>
      <c r="C73" s="121">
        <v>0</v>
      </c>
      <c r="D73" s="121">
        <v>0</v>
      </c>
      <c r="E73" s="121">
        <v>0</v>
      </c>
      <c r="F73" s="121">
        <v>0</v>
      </c>
      <c r="G73" s="121">
        <f>F73-B73</f>
        <v>0</v>
      </c>
    </row>
    <row r="74" spans="1:7" ht="30" x14ac:dyDescent="0.25">
      <c r="A74" s="67" t="s">
        <v>293</v>
      </c>
      <c r="B74" s="121">
        <v>0</v>
      </c>
      <c r="C74" s="121">
        <v>0</v>
      </c>
      <c r="D74" s="121">
        <v>0</v>
      </c>
      <c r="E74" s="121">
        <v>0</v>
      </c>
      <c r="F74" s="121">
        <v>0</v>
      </c>
      <c r="G74" s="121">
        <f>F74-B74</f>
        <v>0</v>
      </c>
    </row>
    <row r="75" spans="1:7" x14ac:dyDescent="0.25">
      <c r="A75" s="18" t="s">
        <v>294</v>
      </c>
      <c r="B75" s="247">
        <f t="shared" ref="B75:G75" si="18">B73+B74</f>
        <v>0</v>
      </c>
      <c r="C75" s="247">
        <f t="shared" si="18"/>
        <v>0</v>
      </c>
      <c r="D75" s="247">
        <f t="shared" si="18"/>
        <v>0</v>
      </c>
      <c r="E75" s="247">
        <f t="shared" si="18"/>
        <v>0</v>
      </c>
      <c r="F75" s="247">
        <f t="shared" si="18"/>
        <v>0</v>
      </c>
      <c r="G75" s="247">
        <f t="shared" si="18"/>
        <v>0</v>
      </c>
    </row>
    <row r="76" spans="1:7" x14ac:dyDescent="0.25">
      <c r="A76" s="55"/>
      <c r="B76" s="192"/>
      <c r="C76" s="192"/>
      <c r="D76" s="192"/>
      <c r="E76" s="192"/>
      <c r="F76" s="192"/>
      <c r="G76" s="192"/>
    </row>
  </sheetData>
  <mergeCells count="6">
    <mergeCell ref="A6:A7"/>
    <mergeCell ref="B6:F6"/>
    <mergeCell ref="G6:G7"/>
    <mergeCell ref="A1:G1"/>
    <mergeCell ref="A2:G2"/>
    <mergeCell ref="A4:G4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C16 B35:F45 B60:F75 G9:G15 G60:G76 G55:G58 G38:G53 E27 D34 B54:F58 D46:D47 D9:D15 E16:F16 D17:D27 D29:D31 D32:D33 D50:E53 D48:D49" unlockedFormula="1"/>
    <ignoredError sqref="B28:C28 B59:F59 E28:F28" formulaRange="1" unlockedFormula="1"/>
    <ignoredError sqref="G59 G54 G16:G37 D16" formula="1" unlockedFormula="1"/>
    <ignoredError sqref="D28" formula="1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39" zoomScale="75" zoomScaleNormal="75" workbookViewId="0">
      <selection activeCell="J131" sqref="J131"/>
    </sheetView>
  </sheetViews>
  <sheetFormatPr baseColWidth="10" defaultColWidth="11" defaultRowHeight="15" x14ac:dyDescent="0.25"/>
  <cols>
    <col min="1" max="1" width="97" bestFit="1" customWidth="1"/>
    <col min="2" max="2" width="19.140625" style="176" customWidth="1"/>
    <col min="3" max="3" width="19.28515625" style="176" customWidth="1"/>
    <col min="4" max="4" width="19.140625" style="186" customWidth="1"/>
    <col min="5" max="5" width="19.140625" customWidth="1"/>
    <col min="6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77" t="s">
        <v>295</v>
      </c>
      <c r="B1" s="255"/>
      <c r="C1" s="255"/>
      <c r="D1" s="255"/>
      <c r="E1" s="255"/>
      <c r="F1" s="255"/>
      <c r="G1" s="256"/>
    </row>
    <row r="2" spans="1:7" x14ac:dyDescent="0.25">
      <c r="A2" s="273" t="s">
        <v>576</v>
      </c>
      <c r="B2" s="273"/>
      <c r="C2" s="273"/>
      <c r="D2" s="273"/>
      <c r="E2" s="273"/>
      <c r="F2" s="273"/>
      <c r="G2" s="273"/>
    </row>
    <row r="3" spans="1:7" x14ac:dyDescent="0.25">
      <c r="A3" s="124" t="s">
        <v>296</v>
      </c>
      <c r="B3" s="166"/>
      <c r="C3" s="166"/>
      <c r="D3" s="178"/>
      <c r="E3" s="124"/>
      <c r="F3" s="124"/>
      <c r="G3" s="124"/>
    </row>
    <row r="4" spans="1:7" x14ac:dyDescent="0.25">
      <c r="A4" s="124" t="s">
        <v>297</v>
      </c>
      <c r="B4" s="166"/>
      <c r="C4" s="166"/>
      <c r="D4" s="178"/>
      <c r="E4" s="124"/>
      <c r="F4" s="124"/>
      <c r="G4" s="124"/>
    </row>
    <row r="5" spans="1:7" x14ac:dyDescent="0.25">
      <c r="A5" s="274" t="s">
        <v>577</v>
      </c>
      <c r="B5" s="274"/>
      <c r="C5" s="274"/>
      <c r="D5" s="274"/>
      <c r="E5" s="274"/>
      <c r="F5" s="274"/>
      <c r="G5" s="274"/>
    </row>
    <row r="6" spans="1:7" x14ac:dyDescent="0.25">
      <c r="A6" s="125" t="s">
        <v>2</v>
      </c>
      <c r="B6" s="167"/>
      <c r="C6" s="167"/>
      <c r="D6" s="179"/>
      <c r="E6" s="125"/>
      <c r="F6" s="125"/>
      <c r="G6" s="125"/>
    </row>
    <row r="7" spans="1:7" x14ac:dyDescent="0.25">
      <c r="A7" s="275" t="s">
        <v>4</v>
      </c>
      <c r="B7" s="275" t="s">
        <v>298</v>
      </c>
      <c r="C7" s="275"/>
      <c r="D7" s="275"/>
      <c r="E7" s="275"/>
      <c r="F7" s="275"/>
      <c r="G7" s="276" t="s">
        <v>299</v>
      </c>
    </row>
    <row r="8" spans="1:7" ht="30" x14ac:dyDescent="0.25">
      <c r="A8" s="275"/>
      <c r="B8" s="168" t="s">
        <v>204</v>
      </c>
      <c r="C8" s="168" t="s">
        <v>300</v>
      </c>
      <c r="D8" s="180" t="s">
        <v>301</v>
      </c>
      <c r="E8" s="7" t="s">
        <v>189</v>
      </c>
      <c r="F8" s="7" t="s">
        <v>302</v>
      </c>
      <c r="G8" s="275"/>
    </row>
    <row r="9" spans="1:7" x14ac:dyDescent="0.25">
      <c r="A9" s="27" t="s">
        <v>303</v>
      </c>
      <c r="B9" s="169">
        <f t="shared" ref="B9:G9" si="0">SUM(B10,B18,B28,B38,B48,B58,B62,B71,B75)</f>
        <v>202306550.63999999</v>
      </c>
      <c r="C9" s="169">
        <f t="shared" si="0"/>
        <v>46330264.039999999</v>
      </c>
      <c r="D9" s="181">
        <f t="shared" si="0"/>
        <v>248636814.67999998</v>
      </c>
      <c r="E9" s="187">
        <f t="shared" si="0"/>
        <v>119627443.64000003</v>
      </c>
      <c r="F9" s="187">
        <f t="shared" si="0"/>
        <v>113998398.87000002</v>
      </c>
      <c r="G9" s="83">
        <f t="shared" si="0"/>
        <v>129009371.04000001</v>
      </c>
    </row>
    <row r="10" spans="1:7" x14ac:dyDescent="0.25">
      <c r="A10" s="84" t="s">
        <v>304</v>
      </c>
      <c r="B10" s="169">
        <f t="shared" ref="B10:G10" si="1">SUM(B11:B17)</f>
        <v>91044878.579999998</v>
      </c>
      <c r="C10" s="169">
        <f t="shared" si="1"/>
        <v>-687897.96</v>
      </c>
      <c r="D10" s="181">
        <f t="shared" si="1"/>
        <v>90356980.620000005</v>
      </c>
      <c r="E10" s="187">
        <f t="shared" si="1"/>
        <v>51426442.100000009</v>
      </c>
      <c r="F10" s="187">
        <f t="shared" si="1"/>
        <v>51426442.100000009</v>
      </c>
      <c r="G10" s="83">
        <f t="shared" si="1"/>
        <v>38930538.519999996</v>
      </c>
    </row>
    <row r="11" spans="1:7" x14ac:dyDescent="0.25">
      <c r="A11" s="85" t="s">
        <v>305</v>
      </c>
      <c r="B11" s="170">
        <v>64893251.869999997</v>
      </c>
      <c r="C11" s="170">
        <v>773781.87</v>
      </c>
      <c r="D11" s="177">
        <v>65667033.739999995</v>
      </c>
      <c r="E11" s="188">
        <v>43953664.670000002</v>
      </c>
      <c r="F11" s="188">
        <v>43953664.670000002</v>
      </c>
      <c r="G11" s="75">
        <f>D11-E11</f>
        <v>21713369.069999993</v>
      </c>
    </row>
    <row r="12" spans="1:7" x14ac:dyDescent="0.25">
      <c r="A12" s="85" t="s">
        <v>306</v>
      </c>
      <c r="B12" s="170">
        <v>608400</v>
      </c>
      <c r="C12" s="170">
        <v>0</v>
      </c>
      <c r="D12" s="177">
        <v>608400</v>
      </c>
      <c r="E12" s="188">
        <v>456982.2</v>
      </c>
      <c r="F12" s="188">
        <v>456982.2</v>
      </c>
      <c r="G12" s="75">
        <f t="shared" ref="G12:G17" si="2">D12-E12</f>
        <v>151417.79999999999</v>
      </c>
    </row>
    <row r="13" spans="1:7" x14ac:dyDescent="0.25">
      <c r="A13" s="85" t="s">
        <v>307</v>
      </c>
      <c r="B13" s="170">
        <v>13009146.24</v>
      </c>
      <c r="C13" s="170">
        <v>-1086149.42</v>
      </c>
      <c r="D13" s="177">
        <v>11922996.82</v>
      </c>
      <c r="E13" s="188">
        <v>1808448.63</v>
      </c>
      <c r="F13" s="188">
        <v>1808448.63</v>
      </c>
      <c r="G13" s="75">
        <f t="shared" si="2"/>
        <v>10114548.190000001</v>
      </c>
    </row>
    <row r="14" spans="1:7" x14ac:dyDescent="0.25">
      <c r="A14" s="85" t="s">
        <v>308</v>
      </c>
      <c r="B14" s="171">
        <v>0</v>
      </c>
      <c r="C14" s="171">
        <v>0</v>
      </c>
      <c r="D14" s="177">
        <v>0</v>
      </c>
      <c r="E14" s="189">
        <v>0</v>
      </c>
      <c r="F14" s="189">
        <v>0</v>
      </c>
      <c r="G14" s="75">
        <f t="shared" si="2"/>
        <v>0</v>
      </c>
    </row>
    <row r="15" spans="1:7" x14ac:dyDescent="0.25">
      <c r="A15" s="85" t="s">
        <v>309</v>
      </c>
      <c r="B15" s="170">
        <v>10934080.470000001</v>
      </c>
      <c r="C15" s="170">
        <v>130321.26</v>
      </c>
      <c r="D15" s="177">
        <v>11064401.73</v>
      </c>
      <c r="E15" s="188">
        <v>5207346.5999999996</v>
      </c>
      <c r="F15" s="188">
        <v>5207346.5999999996</v>
      </c>
      <c r="G15" s="75">
        <f t="shared" si="2"/>
        <v>5857055.1300000008</v>
      </c>
    </row>
    <row r="16" spans="1:7" x14ac:dyDescent="0.25">
      <c r="A16" s="85" t="s">
        <v>310</v>
      </c>
      <c r="B16" s="170">
        <v>1600000</v>
      </c>
      <c r="C16" s="170">
        <v>-505851.67</v>
      </c>
      <c r="D16" s="177">
        <v>1094148.33</v>
      </c>
      <c r="E16" s="188">
        <v>0</v>
      </c>
      <c r="F16" s="188">
        <v>0</v>
      </c>
      <c r="G16" s="75">
        <f t="shared" si="2"/>
        <v>1094148.33</v>
      </c>
    </row>
    <row r="17" spans="1:7" x14ac:dyDescent="0.25">
      <c r="A17" s="85" t="s">
        <v>311</v>
      </c>
      <c r="B17" s="171">
        <v>0</v>
      </c>
      <c r="C17" s="171">
        <v>0</v>
      </c>
      <c r="D17" s="177">
        <v>0</v>
      </c>
      <c r="E17" s="189">
        <v>0</v>
      </c>
      <c r="F17" s="189">
        <v>0</v>
      </c>
      <c r="G17" s="75">
        <f t="shared" si="2"/>
        <v>0</v>
      </c>
    </row>
    <row r="18" spans="1:7" x14ac:dyDescent="0.25">
      <c r="A18" s="84" t="s">
        <v>312</v>
      </c>
      <c r="B18" s="169">
        <f t="shared" ref="B18:G18" si="3">SUM(B19:B27)</f>
        <v>22064639.550000001</v>
      </c>
      <c r="C18" s="169">
        <f t="shared" si="3"/>
        <v>-1158389.03</v>
      </c>
      <c r="D18" s="181">
        <f t="shared" si="3"/>
        <v>20906250.52</v>
      </c>
      <c r="E18" s="187">
        <f t="shared" si="3"/>
        <v>10285500.460000001</v>
      </c>
      <c r="F18" s="187">
        <f t="shared" si="3"/>
        <v>9637478.459999999</v>
      </c>
      <c r="G18" s="83">
        <f t="shared" si="3"/>
        <v>10620750.060000001</v>
      </c>
    </row>
    <row r="19" spans="1:7" x14ac:dyDescent="0.25">
      <c r="A19" s="85" t="s">
        <v>313</v>
      </c>
      <c r="B19" s="170">
        <v>1894497.1</v>
      </c>
      <c r="C19" s="170">
        <v>81451.98</v>
      </c>
      <c r="D19" s="177">
        <v>1975949.08</v>
      </c>
      <c r="E19" s="188">
        <v>837685.87</v>
      </c>
      <c r="F19" s="188">
        <v>827627.22</v>
      </c>
      <c r="G19" s="75">
        <f>D19-E19</f>
        <v>1138263.21</v>
      </c>
    </row>
    <row r="20" spans="1:7" x14ac:dyDescent="0.25">
      <c r="A20" s="85" t="s">
        <v>314</v>
      </c>
      <c r="B20" s="170">
        <v>801641.76</v>
      </c>
      <c r="C20" s="170">
        <v>75000</v>
      </c>
      <c r="D20" s="177">
        <v>876641.76</v>
      </c>
      <c r="E20" s="188">
        <v>343083.84</v>
      </c>
      <c r="F20" s="188">
        <v>320975.65000000002</v>
      </c>
      <c r="G20" s="75">
        <f t="shared" ref="G20:G27" si="4">D20-E20</f>
        <v>533557.91999999993</v>
      </c>
    </row>
    <row r="21" spans="1:7" x14ac:dyDescent="0.25">
      <c r="A21" s="85" t="s">
        <v>315</v>
      </c>
      <c r="B21" s="171">
        <v>0</v>
      </c>
      <c r="C21" s="171">
        <v>0</v>
      </c>
      <c r="D21" s="177">
        <v>0</v>
      </c>
      <c r="E21" s="189">
        <v>0</v>
      </c>
      <c r="F21" s="189">
        <v>0</v>
      </c>
      <c r="G21" s="75">
        <f t="shared" si="4"/>
        <v>0</v>
      </c>
    </row>
    <row r="22" spans="1:7" x14ac:dyDescent="0.25">
      <c r="A22" s="85" t="s">
        <v>316</v>
      </c>
      <c r="B22" s="170">
        <v>6059168.7000000002</v>
      </c>
      <c r="C22" s="170">
        <v>864999.76</v>
      </c>
      <c r="D22" s="177">
        <v>6924168.46</v>
      </c>
      <c r="E22" s="188">
        <v>3104267.03</v>
      </c>
      <c r="F22" s="188">
        <v>2940387.5</v>
      </c>
      <c r="G22" s="75">
        <f t="shared" si="4"/>
        <v>3819901.43</v>
      </c>
    </row>
    <row r="23" spans="1:7" x14ac:dyDescent="0.25">
      <c r="A23" s="85" t="s">
        <v>317</v>
      </c>
      <c r="B23" s="170">
        <v>3287640.06</v>
      </c>
      <c r="C23" s="170">
        <v>-2075434.75</v>
      </c>
      <c r="D23" s="177">
        <v>1212205.31</v>
      </c>
      <c r="E23" s="188">
        <v>364115.71</v>
      </c>
      <c r="F23" s="188">
        <v>280334.71000000002</v>
      </c>
      <c r="G23" s="75">
        <f t="shared" si="4"/>
        <v>848089.60000000009</v>
      </c>
    </row>
    <row r="24" spans="1:7" x14ac:dyDescent="0.25">
      <c r="A24" s="85" t="s">
        <v>318</v>
      </c>
      <c r="B24" s="170">
        <v>5961472.1200000001</v>
      </c>
      <c r="C24" s="170">
        <v>52567.68</v>
      </c>
      <c r="D24" s="177">
        <v>6014039.7999999998</v>
      </c>
      <c r="E24" s="188">
        <v>4234606.42</v>
      </c>
      <c r="F24" s="188">
        <v>3992823.85</v>
      </c>
      <c r="G24" s="75">
        <f t="shared" si="4"/>
        <v>1779433.38</v>
      </c>
    </row>
    <row r="25" spans="1:7" x14ac:dyDescent="0.25">
      <c r="A25" s="85" t="s">
        <v>319</v>
      </c>
      <c r="B25" s="170">
        <v>1541200</v>
      </c>
      <c r="C25" s="170">
        <v>22000</v>
      </c>
      <c r="D25" s="177">
        <v>1563200</v>
      </c>
      <c r="E25" s="188">
        <v>386927.48</v>
      </c>
      <c r="F25" s="188">
        <v>357078.42</v>
      </c>
      <c r="G25" s="75">
        <f t="shared" si="4"/>
        <v>1176272.52</v>
      </c>
    </row>
    <row r="26" spans="1:7" x14ac:dyDescent="0.25">
      <c r="A26" s="85" t="s">
        <v>320</v>
      </c>
      <c r="B26" s="170">
        <v>120000</v>
      </c>
      <c r="C26" s="170">
        <v>-15000</v>
      </c>
      <c r="D26" s="177">
        <v>105000</v>
      </c>
      <c r="E26" s="188">
        <v>48256</v>
      </c>
      <c r="F26" s="188">
        <v>48256</v>
      </c>
      <c r="G26" s="75">
        <f t="shared" si="4"/>
        <v>56744</v>
      </c>
    </row>
    <row r="27" spans="1:7" x14ac:dyDescent="0.25">
      <c r="A27" s="85" t="s">
        <v>321</v>
      </c>
      <c r="B27" s="170">
        <v>2399019.81</v>
      </c>
      <c r="C27" s="170">
        <v>-163973.70000000001</v>
      </c>
      <c r="D27" s="177">
        <v>2235046.11</v>
      </c>
      <c r="E27" s="188">
        <v>966558.11</v>
      </c>
      <c r="F27" s="188">
        <v>869995.11</v>
      </c>
      <c r="G27" s="75">
        <f t="shared" si="4"/>
        <v>1268488</v>
      </c>
    </row>
    <row r="28" spans="1:7" x14ac:dyDescent="0.25">
      <c r="A28" s="84" t="s">
        <v>322</v>
      </c>
      <c r="B28" s="169">
        <f t="shared" ref="B28:G28" si="5">SUM(B29:B37)</f>
        <v>47199204.720000006</v>
      </c>
      <c r="C28" s="169">
        <f t="shared" si="5"/>
        <v>9081115.2699999996</v>
      </c>
      <c r="D28" s="181">
        <f t="shared" si="5"/>
        <v>56280319.99000001</v>
      </c>
      <c r="E28" s="187">
        <f t="shared" si="5"/>
        <v>26813004.350000001</v>
      </c>
      <c r="F28" s="187">
        <f t="shared" si="5"/>
        <v>26157491.73</v>
      </c>
      <c r="G28" s="83">
        <f t="shared" si="5"/>
        <v>29467315.640000001</v>
      </c>
    </row>
    <row r="29" spans="1:7" x14ac:dyDescent="0.25">
      <c r="A29" s="85" t="s">
        <v>323</v>
      </c>
      <c r="B29" s="170">
        <v>12351517.210000001</v>
      </c>
      <c r="C29" s="170">
        <v>941500</v>
      </c>
      <c r="D29" s="177">
        <v>13293017.210000001</v>
      </c>
      <c r="E29" s="188">
        <v>7942404.1900000004</v>
      </c>
      <c r="F29" s="188">
        <v>7915743.7300000004</v>
      </c>
      <c r="G29" s="75">
        <f>D29-E29</f>
        <v>5350613.0200000005</v>
      </c>
    </row>
    <row r="30" spans="1:7" x14ac:dyDescent="0.25">
      <c r="A30" s="85" t="s">
        <v>324</v>
      </c>
      <c r="B30" s="170">
        <v>1196135</v>
      </c>
      <c r="C30" s="170">
        <v>761400</v>
      </c>
      <c r="D30" s="177">
        <v>1957535</v>
      </c>
      <c r="E30" s="188">
        <v>516621.07</v>
      </c>
      <c r="F30" s="188">
        <v>516621.07</v>
      </c>
      <c r="G30" s="75">
        <f t="shared" ref="G30:G37" si="6">D30-E30</f>
        <v>1440913.93</v>
      </c>
    </row>
    <row r="31" spans="1:7" x14ac:dyDescent="0.25">
      <c r="A31" s="85" t="s">
        <v>325</v>
      </c>
      <c r="B31" s="170">
        <v>5456901.9900000002</v>
      </c>
      <c r="C31" s="170">
        <v>-1254333.3</v>
      </c>
      <c r="D31" s="177">
        <v>4202568.6900000004</v>
      </c>
      <c r="E31" s="188">
        <v>510347.3</v>
      </c>
      <c r="F31" s="188">
        <v>404719.81</v>
      </c>
      <c r="G31" s="75">
        <f t="shared" si="6"/>
        <v>3692221.3900000006</v>
      </c>
    </row>
    <row r="32" spans="1:7" x14ac:dyDescent="0.25">
      <c r="A32" s="85" t="s">
        <v>326</v>
      </c>
      <c r="B32" s="170">
        <v>1842666.7</v>
      </c>
      <c r="C32" s="170">
        <v>140000</v>
      </c>
      <c r="D32" s="177">
        <v>1982666.7</v>
      </c>
      <c r="E32" s="188">
        <v>1891934.1</v>
      </c>
      <c r="F32" s="188">
        <v>1891934.1</v>
      </c>
      <c r="G32" s="75">
        <f t="shared" si="6"/>
        <v>90732.59999999986</v>
      </c>
    </row>
    <row r="33" spans="1:7" ht="14.45" customHeight="1" x14ac:dyDescent="0.25">
      <c r="A33" s="85" t="s">
        <v>327</v>
      </c>
      <c r="B33" s="170">
        <v>4910684.1399999997</v>
      </c>
      <c r="C33" s="170">
        <v>971861.57</v>
      </c>
      <c r="D33" s="177">
        <v>5882545.71</v>
      </c>
      <c r="E33" s="188">
        <v>2217130.2200000002</v>
      </c>
      <c r="F33" s="188">
        <v>1977356.37</v>
      </c>
      <c r="G33" s="75">
        <f t="shared" si="6"/>
        <v>3665415.4899999998</v>
      </c>
    </row>
    <row r="34" spans="1:7" ht="14.45" customHeight="1" x14ac:dyDescent="0.25">
      <c r="A34" s="85" t="s">
        <v>328</v>
      </c>
      <c r="B34" s="170">
        <v>1531967.12</v>
      </c>
      <c r="C34" s="170">
        <v>0</v>
      </c>
      <c r="D34" s="177">
        <v>1531967.12</v>
      </c>
      <c r="E34" s="188">
        <v>407180.18</v>
      </c>
      <c r="F34" s="188">
        <v>407180.18</v>
      </c>
      <c r="G34" s="75">
        <f t="shared" si="6"/>
        <v>1124786.9400000002</v>
      </c>
    </row>
    <row r="35" spans="1:7" ht="14.45" customHeight="1" x14ac:dyDescent="0.25">
      <c r="A35" s="85" t="s">
        <v>329</v>
      </c>
      <c r="B35" s="170">
        <v>1751306.11</v>
      </c>
      <c r="C35" s="170">
        <v>-104711.54</v>
      </c>
      <c r="D35" s="177">
        <v>1646594.57</v>
      </c>
      <c r="E35" s="188">
        <v>65762.64</v>
      </c>
      <c r="F35" s="188">
        <v>65762.64</v>
      </c>
      <c r="G35" s="75">
        <f t="shared" si="6"/>
        <v>1580831.9300000002</v>
      </c>
    </row>
    <row r="36" spans="1:7" ht="14.45" customHeight="1" x14ac:dyDescent="0.25">
      <c r="A36" s="85" t="s">
        <v>330</v>
      </c>
      <c r="B36" s="170">
        <v>13728579.16</v>
      </c>
      <c r="C36" s="170">
        <v>5417108.0800000001</v>
      </c>
      <c r="D36" s="177">
        <v>19145687.240000002</v>
      </c>
      <c r="E36" s="188">
        <v>8759634.7300000004</v>
      </c>
      <c r="F36" s="188">
        <v>8697164.7799999993</v>
      </c>
      <c r="G36" s="75">
        <f t="shared" si="6"/>
        <v>10386052.510000002</v>
      </c>
    </row>
    <row r="37" spans="1:7" ht="14.45" customHeight="1" x14ac:dyDescent="0.25">
      <c r="A37" s="85" t="s">
        <v>331</v>
      </c>
      <c r="B37" s="170">
        <v>4429447.29</v>
      </c>
      <c r="C37" s="170">
        <v>2208290.46</v>
      </c>
      <c r="D37" s="177">
        <v>6637737.75</v>
      </c>
      <c r="E37" s="188">
        <v>4501989.92</v>
      </c>
      <c r="F37" s="188">
        <v>4281009.05</v>
      </c>
      <c r="G37" s="75">
        <f t="shared" si="6"/>
        <v>2135747.83</v>
      </c>
    </row>
    <row r="38" spans="1:7" x14ac:dyDescent="0.25">
      <c r="A38" s="84" t="s">
        <v>332</v>
      </c>
      <c r="B38" s="169">
        <f t="shared" ref="B38:G38" si="7">SUM(B39:B47)</f>
        <v>38095745.269999996</v>
      </c>
      <c r="C38" s="169">
        <f t="shared" si="7"/>
        <v>8918796</v>
      </c>
      <c r="D38" s="181">
        <f t="shared" si="7"/>
        <v>47014541.269999996</v>
      </c>
      <c r="E38" s="187">
        <f t="shared" si="7"/>
        <v>25180529.539999999</v>
      </c>
      <c r="F38" s="187">
        <f t="shared" si="7"/>
        <v>25180529.539999999</v>
      </c>
      <c r="G38" s="83">
        <f t="shared" si="7"/>
        <v>21834011.73</v>
      </c>
    </row>
    <row r="39" spans="1:7" x14ac:dyDescent="0.25">
      <c r="A39" s="85" t="s">
        <v>333</v>
      </c>
      <c r="B39" s="170">
        <v>19054262</v>
      </c>
      <c r="C39" s="170">
        <v>2383314.63</v>
      </c>
      <c r="D39" s="177">
        <v>21437576.629999999</v>
      </c>
      <c r="E39" s="188">
        <v>15108920.439999999</v>
      </c>
      <c r="F39" s="188">
        <v>15108920.439999999</v>
      </c>
      <c r="G39" s="75">
        <f>D39-E39</f>
        <v>6328656.1899999995</v>
      </c>
    </row>
    <row r="40" spans="1:7" x14ac:dyDescent="0.25">
      <c r="A40" s="85" t="s">
        <v>334</v>
      </c>
      <c r="B40" s="171">
        <v>0</v>
      </c>
      <c r="C40" s="171">
        <v>0</v>
      </c>
      <c r="D40" s="177">
        <v>0</v>
      </c>
      <c r="E40" s="189">
        <v>0</v>
      </c>
      <c r="F40" s="189">
        <v>0</v>
      </c>
      <c r="G40" s="75">
        <f t="shared" ref="G40:G47" si="8">D40-E40</f>
        <v>0</v>
      </c>
    </row>
    <row r="41" spans="1:7" x14ac:dyDescent="0.25">
      <c r="A41" s="85" t="s">
        <v>335</v>
      </c>
      <c r="B41" s="170">
        <v>1085659.5900000001</v>
      </c>
      <c r="C41" s="170">
        <v>0</v>
      </c>
      <c r="D41" s="177">
        <v>1085659.5900000001</v>
      </c>
      <c r="E41" s="188">
        <v>0</v>
      </c>
      <c r="F41" s="188">
        <v>0</v>
      </c>
      <c r="G41" s="75">
        <f t="shared" si="8"/>
        <v>1085659.5900000001</v>
      </c>
    </row>
    <row r="42" spans="1:7" x14ac:dyDescent="0.25">
      <c r="A42" s="85" t="s">
        <v>336</v>
      </c>
      <c r="B42" s="170">
        <v>12113451.1</v>
      </c>
      <c r="C42" s="170">
        <v>6225048.3899999997</v>
      </c>
      <c r="D42" s="177">
        <v>18338499.489999998</v>
      </c>
      <c r="E42" s="188">
        <v>5719705.9500000002</v>
      </c>
      <c r="F42" s="188">
        <v>5719705.9500000002</v>
      </c>
      <c r="G42" s="75">
        <f t="shared" si="8"/>
        <v>12618793.539999999</v>
      </c>
    </row>
    <row r="43" spans="1:7" x14ac:dyDescent="0.25">
      <c r="A43" s="85" t="s">
        <v>337</v>
      </c>
      <c r="B43" s="170">
        <v>5542372.5800000001</v>
      </c>
      <c r="C43" s="170">
        <v>437432.98</v>
      </c>
      <c r="D43" s="177">
        <v>5979805.5600000005</v>
      </c>
      <c r="E43" s="188">
        <v>4351903.1500000004</v>
      </c>
      <c r="F43" s="188">
        <v>4351903.1500000004</v>
      </c>
      <c r="G43" s="75">
        <f t="shared" si="8"/>
        <v>1627902.4100000001</v>
      </c>
    </row>
    <row r="44" spans="1:7" x14ac:dyDescent="0.25">
      <c r="A44" s="85" t="s">
        <v>338</v>
      </c>
      <c r="B44" s="171">
        <v>0</v>
      </c>
      <c r="C44" s="171">
        <v>0</v>
      </c>
      <c r="D44" s="177">
        <v>0</v>
      </c>
      <c r="E44" s="189">
        <v>0</v>
      </c>
      <c r="F44" s="189">
        <v>0</v>
      </c>
      <c r="G44" s="75">
        <f t="shared" si="8"/>
        <v>0</v>
      </c>
    </row>
    <row r="45" spans="1:7" x14ac:dyDescent="0.25">
      <c r="A45" s="85" t="s">
        <v>339</v>
      </c>
      <c r="B45" s="171">
        <v>0</v>
      </c>
      <c r="C45" s="171">
        <v>0</v>
      </c>
      <c r="D45" s="177">
        <v>0</v>
      </c>
      <c r="E45" s="189">
        <v>0</v>
      </c>
      <c r="F45" s="189">
        <v>0</v>
      </c>
      <c r="G45" s="75">
        <f t="shared" si="8"/>
        <v>0</v>
      </c>
    </row>
    <row r="46" spans="1:7" ht="11.25" customHeight="1" x14ac:dyDescent="0.25">
      <c r="A46" s="85" t="s">
        <v>340</v>
      </c>
      <c r="B46" s="170">
        <v>300000</v>
      </c>
      <c r="C46" s="170">
        <v>-127000</v>
      </c>
      <c r="D46" s="177">
        <v>173000</v>
      </c>
      <c r="E46" s="188">
        <v>0</v>
      </c>
      <c r="F46" s="188">
        <v>0</v>
      </c>
      <c r="G46" s="75">
        <f t="shared" si="8"/>
        <v>173000</v>
      </c>
    </row>
    <row r="47" spans="1:7" x14ac:dyDescent="0.25">
      <c r="A47" s="85" t="s">
        <v>341</v>
      </c>
      <c r="B47" s="171">
        <v>0</v>
      </c>
      <c r="C47" s="171">
        <v>0</v>
      </c>
      <c r="D47" s="177">
        <v>0</v>
      </c>
      <c r="E47" s="153">
        <v>0</v>
      </c>
      <c r="F47" s="189">
        <v>0</v>
      </c>
      <c r="G47" s="75">
        <f t="shared" si="8"/>
        <v>0</v>
      </c>
    </row>
    <row r="48" spans="1:7" x14ac:dyDescent="0.25">
      <c r="A48" s="84" t="s">
        <v>342</v>
      </c>
      <c r="B48" s="169">
        <f t="shared" ref="B48:G48" si="9">SUM(B49:B57)</f>
        <v>2191489.88</v>
      </c>
      <c r="C48" s="169">
        <f t="shared" si="9"/>
        <v>105620</v>
      </c>
      <c r="D48" s="181">
        <f t="shared" si="9"/>
        <v>2297109.88</v>
      </c>
      <c r="E48" s="187">
        <f t="shared" si="9"/>
        <v>607190.65</v>
      </c>
      <c r="F48" s="187">
        <f t="shared" si="9"/>
        <v>542941.65</v>
      </c>
      <c r="G48" s="83">
        <f t="shared" si="9"/>
        <v>1689919.23</v>
      </c>
    </row>
    <row r="49" spans="1:7" x14ac:dyDescent="0.25">
      <c r="A49" s="85" t="s">
        <v>343</v>
      </c>
      <c r="B49" s="170">
        <v>1249489.8799999999</v>
      </c>
      <c r="C49" s="170">
        <v>57620</v>
      </c>
      <c r="D49" s="177">
        <v>1307109.8799999999</v>
      </c>
      <c r="E49" s="188">
        <v>357207.27</v>
      </c>
      <c r="F49" s="188">
        <v>316058.27</v>
      </c>
      <c r="G49" s="75">
        <f>D49-E49</f>
        <v>949902.60999999987</v>
      </c>
    </row>
    <row r="50" spans="1:7" x14ac:dyDescent="0.25">
      <c r="A50" s="85" t="s">
        <v>344</v>
      </c>
      <c r="B50" s="170">
        <v>20000</v>
      </c>
      <c r="C50" s="170">
        <v>9000</v>
      </c>
      <c r="D50" s="177">
        <v>29000</v>
      </c>
      <c r="E50" s="188">
        <v>8505</v>
      </c>
      <c r="F50" s="188">
        <v>8505</v>
      </c>
      <c r="G50" s="75">
        <f t="shared" ref="G50:G57" si="10">D50-E50</f>
        <v>20495</v>
      </c>
    </row>
    <row r="51" spans="1:7" x14ac:dyDescent="0.25">
      <c r="A51" s="85" t="s">
        <v>345</v>
      </c>
      <c r="B51" s="170">
        <v>50000</v>
      </c>
      <c r="C51" s="170">
        <v>0</v>
      </c>
      <c r="D51" s="177">
        <v>50000</v>
      </c>
      <c r="E51" s="188">
        <v>0</v>
      </c>
      <c r="F51" s="188">
        <v>0</v>
      </c>
      <c r="G51" s="75">
        <f t="shared" si="10"/>
        <v>50000</v>
      </c>
    </row>
    <row r="52" spans="1:7" x14ac:dyDescent="0.25">
      <c r="A52" s="85" t="s">
        <v>346</v>
      </c>
      <c r="B52" s="170">
        <v>45000</v>
      </c>
      <c r="C52" s="170">
        <v>0</v>
      </c>
      <c r="D52" s="177">
        <v>45000</v>
      </c>
      <c r="E52" s="188">
        <v>0</v>
      </c>
      <c r="F52" s="188">
        <v>0</v>
      </c>
      <c r="G52" s="75">
        <f t="shared" si="10"/>
        <v>45000</v>
      </c>
    </row>
    <row r="53" spans="1:7" x14ac:dyDescent="0.25">
      <c r="A53" s="85" t="s">
        <v>347</v>
      </c>
      <c r="B53" s="171">
        <v>0</v>
      </c>
      <c r="C53" s="171">
        <v>0</v>
      </c>
      <c r="D53" s="177">
        <v>0</v>
      </c>
      <c r="E53" s="189">
        <v>0</v>
      </c>
      <c r="F53" s="189">
        <v>0</v>
      </c>
      <c r="G53" s="75">
        <f t="shared" si="10"/>
        <v>0</v>
      </c>
    </row>
    <row r="54" spans="1:7" x14ac:dyDescent="0.25">
      <c r="A54" s="85" t="s">
        <v>348</v>
      </c>
      <c r="B54" s="170">
        <v>796000</v>
      </c>
      <c r="C54" s="170">
        <v>39000</v>
      </c>
      <c r="D54" s="177">
        <v>835000</v>
      </c>
      <c r="E54" s="188">
        <v>241478.38</v>
      </c>
      <c r="F54" s="188">
        <v>218378.38</v>
      </c>
      <c r="G54" s="75">
        <f t="shared" si="10"/>
        <v>593521.62</v>
      </c>
    </row>
    <row r="55" spans="1:7" x14ac:dyDescent="0.25">
      <c r="A55" s="85" t="s">
        <v>349</v>
      </c>
      <c r="B55" s="171">
        <v>0</v>
      </c>
      <c r="C55" s="171">
        <v>0</v>
      </c>
      <c r="D55" s="177">
        <v>0</v>
      </c>
      <c r="E55" s="189">
        <v>0</v>
      </c>
      <c r="F55" s="189">
        <v>0</v>
      </c>
      <c r="G55" s="75">
        <f t="shared" si="10"/>
        <v>0</v>
      </c>
    </row>
    <row r="56" spans="1:7" x14ac:dyDescent="0.25">
      <c r="A56" s="85" t="s">
        <v>350</v>
      </c>
      <c r="B56" s="171">
        <v>0</v>
      </c>
      <c r="C56" s="171">
        <v>0</v>
      </c>
      <c r="D56" s="177">
        <v>0</v>
      </c>
      <c r="E56" s="189">
        <v>0</v>
      </c>
      <c r="F56" s="189">
        <v>0</v>
      </c>
      <c r="G56" s="75">
        <f t="shared" si="10"/>
        <v>0</v>
      </c>
    </row>
    <row r="57" spans="1:7" x14ac:dyDescent="0.25">
      <c r="A57" s="85" t="s">
        <v>351</v>
      </c>
      <c r="B57" s="170">
        <v>31000</v>
      </c>
      <c r="C57" s="170">
        <v>0</v>
      </c>
      <c r="D57" s="177">
        <v>31000</v>
      </c>
      <c r="E57" s="188">
        <v>0</v>
      </c>
      <c r="F57" s="188">
        <v>0</v>
      </c>
      <c r="G57" s="75">
        <f t="shared" si="10"/>
        <v>31000</v>
      </c>
    </row>
    <row r="58" spans="1:7" x14ac:dyDescent="0.25">
      <c r="A58" s="84" t="s">
        <v>352</v>
      </c>
      <c r="B58" s="169">
        <f t="shared" ref="B58:G58" si="11">SUM(B59:B61)</f>
        <v>1710592.64</v>
      </c>
      <c r="C58" s="169">
        <f t="shared" si="11"/>
        <v>30071019.760000002</v>
      </c>
      <c r="D58" s="181">
        <f t="shared" si="11"/>
        <v>31781612.400000002</v>
      </c>
      <c r="E58" s="187">
        <f t="shared" si="11"/>
        <v>5314776.54</v>
      </c>
      <c r="F58" s="187">
        <f t="shared" si="11"/>
        <v>1053515.3899999999</v>
      </c>
      <c r="G58" s="83">
        <f t="shared" si="11"/>
        <v>26466835.860000003</v>
      </c>
    </row>
    <row r="59" spans="1:7" x14ac:dyDescent="0.25">
      <c r="A59" s="85" t="s">
        <v>353</v>
      </c>
      <c r="B59" s="170">
        <v>1710592.64</v>
      </c>
      <c r="C59" s="170">
        <v>30071019.760000002</v>
      </c>
      <c r="D59" s="177">
        <v>31781612.400000002</v>
      </c>
      <c r="E59" s="188">
        <v>5314776.54</v>
      </c>
      <c r="F59" s="188">
        <v>1053515.3899999999</v>
      </c>
      <c r="G59" s="75">
        <f>D59-E59</f>
        <v>26466835.860000003</v>
      </c>
    </row>
    <row r="60" spans="1:7" x14ac:dyDescent="0.25">
      <c r="A60" s="85" t="s">
        <v>354</v>
      </c>
      <c r="B60" s="172">
        <v>0</v>
      </c>
      <c r="C60" s="172">
        <v>0</v>
      </c>
      <c r="D60" s="182">
        <v>0</v>
      </c>
      <c r="E60" s="153">
        <v>0</v>
      </c>
      <c r="F60" s="153">
        <v>0</v>
      </c>
      <c r="G60" s="75">
        <f>D60-E60</f>
        <v>0</v>
      </c>
    </row>
    <row r="61" spans="1:7" x14ac:dyDescent="0.25">
      <c r="A61" s="85" t="s">
        <v>355</v>
      </c>
      <c r="B61" s="172">
        <v>0</v>
      </c>
      <c r="C61" s="172">
        <v>0</v>
      </c>
      <c r="D61" s="182">
        <v>0</v>
      </c>
      <c r="E61" s="153">
        <v>0</v>
      </c>
      <c r="F61" s="153">
        <v>0</v>
      </c>
      <c r="G61" s="75">
        <f>D61-E61</f>
        <v>0</v>
      </c>
    </row>
    <row r="62" spans="1:7" x14ac:dyDescent="0.25">
      <c r="A62" s="84" t="s">
        <v>356</v>
      </c>
      <c r="B62" s="169">
        <f t="shared" ref="B62:G62" si="12">SUM(B63:B67,B69:B70)</f>
        <v>0</v>
      </c>
      <c r="C62" s="169">
        <f t="shared" si="12"/>
        <v>0</v>
      </c>
      <c r="D62" s="181">
        <f t="shared" si="12"/>
        <v>0</v>
      </c>
      <c r="E62" s="187">
        <f t="shared" si="12"/>
        <v>0</v>
      </c>
      <c r="F62" s="187">
        <f t="shared" si="12"/>
        <v>0</v>
      </c>
      <c r="G62" s="83">
        <f t="shared" si="12"/>
        <v>0</v>
      </c>
    </row>
    <row r="63" spans="1:7" x14ac:dyDescent="0.25">
      <c r="A63" s="85" t="s">
        <v>357</v>
      </c>
      <c r="B63" s="172">
        <v>0</v>
      </c>
      <c r="C63" s="172">
        <v>0</v>
      </c>
      <c r="D63" s="182">
        <v>0</v>
      </c>
      <c r="E63" s="153">
        <v>0</v>
      </c>
      <c r="F63" s="153">
        <v>0</v>
      </c>
      <c r="G63" s="75">
        <f>D63-E63</f>
        <v>0</v>
      </c>
    </row>
    <row r="64" spans="1:7" x14ac:dyDescent="0.25">
      <c r="A64" s="85" t="s">
        <v>358</v>
      </c>
      <c r="B64" s="172">
        <v>0</v>
      </c>
      <c r="C64" s="172">
        <v>0</v>
      </c>
      <c r="D64" s="182">
        <v>0</v>
      </c>
      <c r="E64" s="153">
        <v>0</v>
      </c>
      <c r="F64" s="153">
        <v>0</v>
      </c>
      <c r="G64" s="75">
        <f t="shared" ref="G64:G70" si="13">D64-E64</f>
        <v>0</v>
      </c>
    </row>
    <row r="65" spans="1:7" x14ac:dyDescent="0.25">
      <c r="A65" s="85" t="s">
        <v>359</v>
      </c>
      <c r="B65" s="172">
        <v>0</v>
      </c>
      <c r="C65" s="172">
        <v>0</v>
      </c>
      <c r="D65" s="182">
        <v>0</v>
      </c>
      <c r="E65" s="153">
        <v>0</v>
      </c>
      <c r="F65" s="153">
        <v>0</v>
      </c>
      <c r="G65" s="75">
        <f t="shared" si="13"/>
        <v>0</v>
      </c>
    </row>
    <row r="66" spans="1:7" x14ac:dyDescent="0.25">
      <c r="A66" s="85" t="s">
        <v>360</v>
      </c>
      <c r="B66" s="172">
        <v>0</v>
      </c>
      <c r="C66" s="172">
        <v>0</v>
      </c>
      <c r="D66" s="182">
        <v>0</v>
      </c>
      <c r="E66" s="153">
        <v>0</v>
      </c>
      <c r="F66" s="153">
        <v>0</v>
      </c>
      <c r="G66" s="75">
        <f t="shared" si="13"/>
        <v>0</v>
      </c>
    </row>
    <row r="67" spans="1:7" x14ac:dyDescent="0.25">
      <c r="A67" s="85" t="s">
        <v>361</v>
      </c>
      <c r="B67" s="172">
        <v>0</v>
      </c>
      <c r="C67" s="172">
        <v>0</v>
      </c>
      <c r="D67" s="182">
        <v>0</v>
      </c>
      <c r="E67" s="153">
        <v>0</v>
      </c>
      <c r="F67" s="153">
        <v>0</v>
      </c>
      <c r="G67" s="75">
        <f t="shared" si="13"/>
        <v>0</v>
      </c>
    </row>
    <row r="68" spans="1:7" x14ac:dyDescent="0.25">
      <c r="A68" s="85" t="s">
        <v>362</v>
      </c>
      <c r="B68" s="172">
        <v>0</v>
      </c>
      <c r="C68" s="172">
        <v>0</v>
      </c>
      <c r="D68" s="182">
        <v>0</v>
      </c>
      <c r="E68" s="153">
        <v>0</v>
      </c>
      <c r="F68" s="153">
        <v>0</v>
      </c>
      <c r="G68" s="75">
        <f t="shared" si="13"/>
        <v>0</v>
      </c>
    </row>
    <row r="69" spans="1:7" x14ac:dyDescent="0.25">
      <c r="A69" s="85" t="s">
        <v>363</v>
      </c>
      <c r="B69" s="172">
        <v>0</v>
      </c>
      <c r="C69" s="172">
        <v>0</v>
      </c>
      <c r="D69" s="182">
        <v>0</v>
      </c>
      <c r="E69" s="153">
        <v>0</v>
      </c>
      <c r="F69" s="153">
        <v>0</v>
      </c>
      <c r="G69" s="75">
        <f t="shared" si="13"/>
        <v>0</v>
      </c>
    </row>
    <row r="70" spans="1:7" x14ac:dyDescent="0.25">
      <c r="A70" s="85" t="s">
        <v>364</v>
      </c>
      <c r="B70" s="172">
        <v>0</v>
      </c>
      <c r="C70" s="172">
        <v>0</v>
      </c>
      <c r="D70" s="182">
        <v>0</v>
      </c>
      <c r="E70" s="153">
        <v>0</v>
      </c>
      <c r="F70" s="153">
        <v>0</v>
      </c>
      <c r="G70" s="75">
        <f t="shared" si="13"/>
        <v>0</v>
      </c>
    </row>
    <row r="71" spans="1:7" x14ac:dyDescent="0.25">
      <c r="A71" s="84" t="s">
        <v>365</v>
      </c>
      <c r="B71" s="169">
        <f t="shared" ref="B71:G71" si="14">SUM(B72:B74)</f>
        <v>0</v>
      </c>
      <c r="C71" s="169">
        <f t="shared" si="14"/>
        <v>0</v>
      </c>
      <c r="D71" s="181">
        <f t="shared" si="14"/>
        <v>0</v>
      </c>
      <c r="E71" s="187">
        <f t="shared" si="14"/>
        <v>0</v>
      </c>
      <c r="F71" s="187">
        <f t="shared" si="14"/>
        <v>0</v>
      </c>
      <c r="G71" s="83">
        <f t="shared" si="14"/>
        <v>0</v>
      </c>
    </row>
    <row r="72" spans="1:7" x14ac:dyDescent="0.25">
      <c r="A72" s="85" t="s">
        <v>366</v>
      </c>
      <c r="B72" s="172">
        <v>0</v>
      </c>
      <c r="C72" s="172">
        <v>0</v>
      </c>
      <c r="D72" s="182">
        <v>0</v>
      </c>
      <c r="E72" s="153">
        <v>0</v>
      </c>
      <c r="F72" s="153">
        <v>0</v>
      </c>
      <c r="G72" s="75">
        <f>D72-E72</f>
        <v>0</v>
      </c>
    </row>
    <row r="73" spans="1:7" x14ac:dyDescent="0.25">
      <c r="A73" s="85" t="s">
        <v>367</v>
      </c>
      <c r="B73" s="172">
        <v>0</v>
      </c>
      <c r="C73" s="172">
        <v>0</v>
      </c>
      <c r="D73" s="182">
        <v>0</v>
      </c>
      <c r="E73" s="153">
        <v>0</v>
      </c>
      <c r="F73" s="153">
        <v>0</v>
      </c>
      <c r="G73" s="75">
        <f>D73-E73</f>
        <v>0</v>
      </c>
    </row>
    <row r="74" spans="1:7" x14ac:dyDescent="0.25">
      <c r="A74" s="85" t="s">
        <v>368</v>
      </c>
      <c r="B74" s="172">
        <v>0</v>
      </c>
      <c r="C74" s="172">
        <v>0</v>
      </c>
      <c r="D74" s="182">
        <v>0</v>
      </c>
      <c r="E74" s="153">
        <v>0</v>
      </c>
      <c r="F74" s="153">
        <v>0</v>
      </c>
      <c r="G74" s="75">
        <f>D74-E74</f>
        <v>0</v>
      </c>
    </row>
    <row r="75" spans="1:7" x14ac:dyDescent="0.25">
      <c r="A75" s="84" t="s">
        <v>369</v>
      </c>
      <c r="B75" s="169">
        <f t="shared" ref="B75:G75" si="15">SUM(B76:B82)</f>
        <v>0</v>
      </c>
      <c r="C75" s="169">
        <f t="shared" si="15"/>
        <v>0</v>
      </c>
      <c r="D75" s="181">
        <f t="shared" si="15"/>
        <v>0</v>
      </c>
      <c r="E75" s="187">
        <f t="shared" si="15"/>
        <v>0</v>
      </c>
      <c r="F75" s="187">
        <f t="shared" si="15"/>
        <v>0</v>
      </c>
      <c r="G75" s="83">
        <f t="shared" si="15"/>
        <v>0</v>
      </c>
    </row>
    <row r="76" spans="1:7" x14ac:dyDescent="0.25">
      <c r="A76" s="85" t="s">
        <v>370</v>
      </c>
      <c r="B76" s="172">
        <v>0</v>
      </c>
      <c r="C76" s="172">
        <v>0</v>
      </c>
      <c r="D76" s="182">
        <v>0</v>
      </c>
      <c r="E76" s="153">
        <v>0</v>
      </c>
      <c r="F76" s="153">
        <v>0</v>
      </c>
      <c r="G76" s="75">
        <f>D76-E76</f>
        <v>0</v>
      </c>
    </row>
    <row r="77" spans="1:7" x14ac:dyDescent="0.25">
      <c r="A77" s="85" t="s">
        <v>371</v>
      </c>
      <c r="B77" s="172">
        <v>0</v>
      </c>
      <c r="C77" s="172">
        <v>0</v>
      </c>
      <c r="D77" s="182">
        <v>0</v>
      </c>
      <c r="E77" s="153">
        <v>0</v>
      </c>
      <c r="F77" s="153">
        <v>0</v>
      </c>
      <c r="G77" s="75">
        <f t="shared" ref="G77:G82" si="16">D77-E77</f>
        <v>0</v>
      </c>
    </row>
    <row r="78" spans="1:7" x14ac:dyDescent="0.25">
      <c r="A78" s="85" t="s">
        <v>372</v>
      </c>
      <c r="B78" s="172">
        <v>0</v>
      </c>
      <c r="C78" s="172">
        <v>0</v>
      </c>
      <c r="D78" s="182">
        <v>0</v>
      </c>
      <c r="E78" s="153">
        <v>0</v>
      </c>
      <c r="F78" s="153">
        <v>0</v>
      </c>
      <c r="G78" s="75">
        <f t="shared" si="16"/>
        <v>0</v>
      </c>
    </row>
    <row r="79" spans="1:7" x14ac:dyDescent="0.25">
      <c r="A79" s="85" t="s">
        <v>373</v>
      </c>
      <c r="B79" s="172">
        <v>0</v>
      </c>
      <c r="C79" s="172">
        <v>0</v>
      </c>
      <c r="D79" s="182">
        <v>0</v>
      </c>
      <c r="E79" s="153">
        <v>0</v>
      </c>
      <c r="F79" s="153">
        <v>0</v>
      </c>
      <c r="G79" s="75">
        <f t="shared" si="16"/>
        <v>0</v>
      </c>
    </row>
    <row r="80" spans="1:7" x14ac:dyDescent="0.25">
      <c r="A80" s="85" t="s">
        <v>374</v>
      </c>
      <c r="B80" s="172">
        <v>0</v>
      </c>
      <c r="C80" s="172">
        <v>0</v>
      </c>
      <c r="D80" s="182">
        <v>0</v>
      </c>
      <c r="E80" s="153">
        <v>0</v>
      </c>
      <c r="F80" s="153">
        <v>0</v>
      </c>
      <c r="G80" s="75">
        <f t="shared" si="16"/>
        <v>0</v>
      </c>
    </row>
    <row r="81" spans="1:7" x14ac:dyDescent="0.25">
      <c r="A81" s="85" t="s">
        <v>375</v>
      </c>
      <c r="B81" s="172">
        <v>0</v>
      </c>
      <c r="C81" s="172">
        <v>0</v>
      </c>
      <c r="D81" s="182">
        <v>0</v>
      </c>
      <c r="E81" s="153">
        <v>0</v>
      </c>
      <c r="F81" s="153">
        <v>0</v>
      </c>
      <c r="G81" s="75">
        <f t="shared" si="16"/>
        <v>0</v>
      </c>
    </row>
    <row r="82" spans="1:7" x14ac:dyDescent="0.25">
      <c r="A82" s="85" t="s">
        <v>376</v>
      </c>
      <c r="B82" s="172">
        <v>0</v>
      </c>
      <c r="C82" s="172">
        <v>0</v>
      </c>
      <c r="D82" s="182">
        <v>0</v>
      </c>
      <c r="E82" s="153">
        <v>0</v>
      </c>
      <c r="F82" s="153">
        <v>0</v>
      </c>
      <c r="G82" s="75">
        <f t="shared" si="16"/>
        <v>0</v>
      </c>
    </row>
    <row r="83" spans="1:7" x14ac:dyDescent="0.25">
      <c r="A83" s="86"/>
      <c r="B83" s="172"/>
      <c r="C83" s="172"/>
      <c r="D83" s="182"/>
      <c r="E83" s="153"/>
      <c r="F83" s="153"/>
      <c r="G83" s="75"/>
    </row>
    <row r="84" spans="1:7" x14ac:dyDescent="0.25">
      <c r="A84" s="28" t="s">
        <v>377</v>
      </c>
      <c r="B84" s="169">
        <f t="shared" ref="B84:G84" si="17">SUM(B85,B93,B103,B113,B123,B133,B137,B146,B150)</f>
        <v>76832757.550000012</v>
      </c>
      <c r="C84" s="169">
        <f t="shared" si="17"/>
        <v>35709587.370000005</v>
      </c>
      <c r="D84" s="181">
        <f t="shared" si="17"/>
        <v>112542344.92</v>
      </c>
      <c r="E84" s="187">
        <f t="shared" si="17"/>
        <v>44285465.119999997</v>
      </c>
      <c r="F84" s="187">
        <f t="shared" si="17"/>
        <v>40691793.899999991</v>
      </c>
      <c r="G84" s="83">
        <f t="shared" si="17"/>
        <v>68256879.799999997</v>
      </c>
    </row>
    <row r="85" spans="1:7" x14ac:dyDescent="0.25">
      <c r="A85" s="84" t="s">
        <v>304</v>
      </c>
      <c r="B85" s="169">
        <f t="shared" ref="B85:G85" si="18">SUM(B86:B92)</f>
        <v>46886418.390000008</v>
      </c>
      <c r="C85" s="169">
        <f t="shared" si="18"/>
        <v>-1353557.0699999998</v>
      </c>
      <c r="D85" s="181">
        <f t="shared" si="18"/>
        <v>45532861.32</v>
      </c>
      <c r="E85" s="187">
        <f t="shared" si="18"/>
        <v>26655648.659999996</v>
      </c>
      <c r="F85" s="187">
        <f t="shared" si="18"/>
        <v>26655648.659999996</v>
      </c>
      <c r="G85" s="83">
        <f t="shared" si="18"/>
        <v>18877212.66</v>
      </c>
    </row>
    <row r="86" spans="1:7" x14ac:dyDescent="0.25">
      <c r="A86" s="85" t="s">
        <v>305</v>
      </c>
      <c r="B86" s="170">
        <v>37357912.640000001</v>
      </c>
      <c r="C86" s="170">
        <v>-1295494.1299999999</v>
      </c>
      <c r="D86" s="177">
        <v>36062418.509999998</v>
      </c>
      <c r="E86" s="188">
        <v>24144615.899999999</v>
      </c>
      <c r="F86" s="188">
        <v>24144615.899999999</v>
      </c>
      <c r="G86" s="75">
        <f>D86-E86</f>
        <v>11917802.609999999</v>
      </c>
    </row>
    <row r="87" spans="1:7" x14ac:dyDescent="0.25">
      <c r="A87" s="85" t="s">
        <v>306</v>
      </c>
      <c r="B87" s="171">
        <v>0</v>
      </c>
      <c r="C87" s="171">
        <v>0</v>
      </c>
      <c r="D87" s="177">
        <v>0</v>
      </c>
      <c r="E87" s="189">
        <v>0</v>
      </c>
      <c r="F87" s="189">
        <v>0</v>
      </c>
      <c r="G87" s="75">
        <f t="shared" ref="G87:G92" si="19">D87-E87</f>
        <v>0</v>
      </c>
    </row>
    <row r="88" spans="1:7" x14ac:dyDescent="0.25">
      <c r="A88" s="85" t="s">
        <v>307</v>
      </c>
      <c r="B88" s="170">
        <v>5419872.7300000004</v>
      </c>
      <c r="C88" s="170">
        <v>45576.59</v>
      </c>
      <c r="D88" s="177">
        <v>5465449.3200000003</v>
      </c>
      <c r="E88" s="188">
        <v>378898.08</v>
      </c>
      <c r="F88" s="188">
        <v>378898.08</v>
      </c>
      <c r="G88" s="75">
        <f t="shared" si="19"/>
        <v>5086551.24</v>
      </c>
    </row>
    <row r="89" spans="1:7" x14ac:dyDescent="0.25">
      <c r="A89" s="85" t="s">
        <v>308</v>
      </c>
      <c r="B89" s="170">
        <v>640000</v>
      </c>
      <c r="C89" s="170">
        <v>0</v>
      </c>
      <c r="D89" s="177">
        <v>640000</v>
      </c>
      <c r="E89" s="188">
        <v>0</v>
      </c>
      <c r="F89" s="188">
        <v>0</v>
      </c>
      <c r="G89" s="75">
        <f t="shared" si="19"/>
        <v>640000</v>
      </c>
    </row>
    <row r="90" spans="1:7" x14ac:dyDescent="0.25">
      <c r="A90" s="85" t="s">
        <v>309</v>
      </c>
      <c r="B90" s="170">
        <v>3468633.02</v>
      </c>
      <c r="C90" s="170">
        <v>-103639.53</v>
      </c>
      <c r="D90" s="177">
        <v>3364993.49</v>
      </c>
      <c r="E90" s="188">
        <v>2132134.6800000002</v>
      </c>
      <c r="F90" s="188">
        <v>2132134.6800000002</v>
      </c>
      <c r="G90" s="75">
        <f t="shared" si="19"/>
        <v>1232858.81</v>
      </c>
    </row>
    <row r="91" spans="1:7" x14ac:dyDescent="0.25">
      <c r="A91" s="85" t="s">
        <v>310</v>
      </c>
      <c r="B91" s="171">
        <v>0</v>
      </c>
      <c r="C91" s="171">
        <v>0</v>
      </c>
      <c r="D91" s="177">
        <v>0</v>
      </c>
      <c r="E91" s="189">
        <v>0</v>
      </c>
      <c r="F91" s="189">
        <v>0</v>
      </c>
      <c r="G91" s="75">
        <f t="shared" si="19"/>
        <v>0</v>
      </c>
    </row>
    <row r="92" spans="1:7" x14ac:dyDescent="0.25">
      <c r="A92" s="85" t="s">
        <v>311</v>
      </c>
      <c r="B92" s="171">
        <v>0</v>
      </c>
      <c r="C92" s="171">
        <v>0</v>
      </c>
      <c r="D92" s="177">
        <v>0</v>
      </c>
      <c r="E92" s="189">
        <v>0</v>
      </c>
      <c r="F92" s="189">
        <v>0</v>
      </c>
      <c r="G92" s="75">
        <f t="shared" si="19"/>
        <v>0</v>
      </c>
    </row>
    <row r="93" spans="1:7" x14ac:dyDescent="0.25">
      <c r="A93" s="84" t="s">
        <v>312</v>
      </c>
      <c r="B93" s="169">
        <f t="shared" ref="B93:G93" si="20">SUM(B94:B102)</f>
        <v>3327775.87</v>
      </c>
      <c r="C93" s="169">
        <f t="shared" si="20"/>
        <v>5311024.1300000008</v>
      </c>
      <c r="D93" s="181">
        <f t="shared" si="20"/>
        <v>8638800</v>
      </c>
      <c r="E93" s="187">
        <f t="shared" si="20"/>
        <v>3261305.37</v>
      </c>
      <c r="F93" s="187">
        <f t="shared" si="20"/>
        <v>3196157.7199999997</v>
      </c>
      <c r="G93" s="83">
        <f t="shared" si="20"/>
        <v>5377494.6300000008</v>
      </c>
    </row>
    <row r="94" spans="1:7" x14ac:dyDescent="0.25">
      <c r="A94" s="85" t="s">
        <v>313</v>
      </c>
      <c r="B94" s="171">
        <v>0</v>
      </c>
      <c r="C94" s="171">
        <v>0</v>
      </c>
      <c r="D94" s="177">
        <v>0</v>
      </c>
      <c r="E94" s="189">
        <v>0</v>
      </c>
      <c r="F94" s="189">
        <v>0</v>
      </c>
      <c r="G94" s="75">
        <f>D94-E94</f>
        <v>0</v>
      </c>
    </row>
    <row r="95" spans="1:7" x14ac:dyDescent="0.25">
      <c r="A95" s="85" t="s">
        <v>314</v>
      </c>
      <c r="B95" s="171">
        <v>0</v>
      </c>
      <c r="C95" s="171">
        <v>0</v>
      </c>
      <c r="D95" s="177">
        <v>0</v>
      </c>
      <c r="E95" s="189">
        <v>0</v>
      </c>
      <c r="F95" s="189">
        <v>0</v>
      </c>
      <c r="G95" s="75">
        <f t="shared" ref="G95:G102" si="21">D95-E95</f>
        <v>0</v>
      </c>
    </row>
    <row r="96" spans="1:7" x14ac:dyDescent="0.25">
      <c r="A96" s="85" t="s">
        <v>315</v>
      </c>
      <c r="B96" s="171">
        <v>0</v>
      </c>
      <c r="C96" s="171">
        <v>0</v>
      </c>
      <c r="D96" s="177">
        <v>0</v>
      </c>
      <c r="E96" s="189">
        <v>0</v>
      </c>
      <c r="F96" s="189">
        <v>0</v>
      </c>
      <c r="G96" s="75">
        <f t="shared" si="21"/>
        <v>0</v>
      </c>
    </row>
    <row r="97" spans="1:7" x14ac:dyDescent="0.25">
      <c r="A97" s="85" t="s">
        <v>316</v>
      </c>
      <c r="B97" s="170">
        <v>0</v>
      </c>
      <c r="C97" s="170">
        <v>1560000</v>
      </c>
      <c r="D97" s="177">
        <v>1560000</v>
      </c>
      <c r="E97" s="188">
        <v>0</v>
      </c>
      <c r="F97" s="188">
        <v>0</v>
      </c>
      <c r="G97" s="75">
        <f t="shared" si="21"/>
        <v>1560000</v>
      </c>
    </row>
    <row r="98" spans="1:7" x14ac:dyDescent="0.25">
      <c r="A98" s="87" t="s">
        <v>317</v>
      </c>
      <c r="B98" s="171">
        <v>0</v>
      </c>
      <c r="C98" s="171">
        <v>0</v>
      </c>
      <c r="D98" s="177">
        <v>0</v>
      </c>
      <c r="E98" s="189">
        <v>0</v>
      </c>
      <c r="F98" s="189">
        <v>0</v>
      </c>
      <c r="G98" s="75">
        <f t="shared" si="21"/>
        <v>0</v>
      </c>
    </row>
    <row r="99" spans="1:7" x14ac:dyDescent="0.25">
      <c r="A99" s="85" t="s">
        <v>318</v>
      </c>
      <c r="B99" s="170">
        <v>3087479.43</v>
      </c>
      <c r="C99" s="170">
        <v>1412520.57</v>
      </c>
      <c r="D99" s="177">
        <v>4500000</v>
      </c>
      <c r="E99" s="188">
        <v>3067933.61</v>
      </c>
      <c r="F99" s="188">
        <v>3031004.96</v>
      </c>
      <c r="G99" s="75">
        <f t="shared" si="21"/>
        <v>1432066.3900000001</v>
      </c>
    </row>
    <row r="100" spans="1:7" x14ac:dyDescent="0.25">
      <c r="A100" s="85" t="s">
        <v>319</v>
      </c>
      <c r="B100" s="170">
        <v>0</v>
      </c>
      <c r="C100" s="170">
        <v>903800</v>
      </c>
      <c r="D100" s="177">
        <v>903800</v>
      </c>
      <c r="E100" s="188">
        <v>0</v>
      </c>
      <c r="F100" s="188">
        <v>0</v>
      </c>
      <c r="G100" s="75">
        <f t="shared" si="21"/>
        <v>903800</v>
      </c>
    </row>
    <row r="101" spans="1:7" x14ac:dyDescent="0.25">
      <c r="A101" s="85" t="s">
        <v>320</v>
      </c>
      <c r="B101" s="170">
        <v>30000</v>
      </c>
      <c r="C101" s="170">
        <v>800000</v>
      </c>
      <c r="D101" s="177">
        <v>830000</v>
      </c>
      <c r="E101" s="188">
        <v>0</v>
      </c>
      <c r="F101" s="188">
        <v>0</v>
      </c>
      <c r="G101" s="75">
        <f t="shared" si="21"/>
        <v>830000</v>
      </c>
    </row>
    <row r="102" spans="1:7" x14ac:dyDescent="0.25">
      <c r="A102" s="85" t="s">
        <v>321</v>
      </c>
      <c r="B102" s="170">
        <v>210296.44</v>
      </c>
      <c r="C102" s="170">
        <v>634703.56000000006</v>
      </c>
      <c r="D102" s="177">
        <v>845000</v>
      </c>
      <c r="E102" s="188">
        <v>193371.76</v>
      </c>
      <c r="F102" s="188">
        <v>165152.76</v>
      </c>
      <c r="G102" s="75">
        <f t="shared" si="21"/>
        <v>651628.24</v>
      </c>
    </row>
    <row r="103" spans="1:7" x14ac:dyDescent="0.25">
      <c r="A103" s="84" t="s">
        <v>322</v>
      </c>
      <c r="B103" s="169">
        <f t="shared" ref="B103:G103" si="22">SUM(B104:B112)</f>
        <v>1905000</v>
      </c>
      <c r="C103" s="169">
        <f t="shared" si="22"/>
        <v>6231116.6799999997</v>
      </c>
      <c r="D103" s="181">
        <f t="shared" si="22"/>
        <v>8136116.6799999997</v>
      </c>
      <c r="E103" s="187">
        <f t="shared" si="22"/>
        <v>2289779.9500000002</v>
      </c>
      <c r="F103" s="187">
        <f t="shared" si="22"/>
        <v>2288873.9500000002</v>
      </c>
      <c r="G103" s="83">
        <f t="shared" si="22"/>
        <v>5846336.7300000004</v>
      </c>
    </row>
    <row r="104" spans="1:7" x14ac:dyDescent="0.25">
      <c r="A104" s="85" t="s">
        <v>323</v>
      </c>
      <c r="B104" s="170">
        <v>1500000</v>
      </c>
      <c r="C104" s="170">
        <v>633716.68000000005</v>
      </c>
      <c r="D104" s="177">
        <v>2133716.6800000002</v>
      </c>
      <c r="E104" s="188">
        <v>1866535.87</v>
      </c>
      <c r="F104" s="188">
        <v>1866535.87</v>
      </c>
      <c r="G104" s="75">
        <f>D104-E104</f>
        <v>267180.81000000006</v>
      </c>
    </row>
    <row r="105" spans="1:7" x14ac:dyDescent="0.25">
      <c r="A105" s="85" t="s">
        <v>324</v>
      </c>
      <c r="B105" s="171">
        <v>0</v>
      </c>
      <c r="C105" s="171">
        <v>0</v>
      </c>
      <c r="D105" s="177">
        <v>0</v>
      </c>
      <c r="E105" s="189">
        <v>0</v>
      </c>
      <c r="F105" s="189">
        <v>0</v>
      </c>
      <c r="G105" s="75">
        <f t="shared" ref="G105:G112" si="23">D105-E105</f>
        <v>0</v>
      </c>
    </row>
    <row r="106" spans="1:7" x14ac:dyDescent="0.25">
      <c r="A106" s="85" t="s">
        <v>325</v>
      </c>
      <c r="B106" s="170">
        <v>0</v>
      </c>
      <c r="C106" s="170">
        <v>87400</v>
      </c>
      <c r="D106" s="177">
        <v>87400</v>
      </c>
      <c r="E106" s="188">
        <v>0</v>
      </c>
      <c r="F106" s="188">
        <v>0</v>
      </c>
      <c r="G106" s="75">
        <f t="shared" si="23"/>
        <v>87400</v>
      </c>
    </row>
    <row r="107" spans="1:7" x14ac:dyDescent="0.25">
      <c r="A107" s="85" t="s">
        <v>326</v>
      </c>
      <c r="B107" s="171">
        <v>0</v>
      </c>
      <c r="C107" s="171">
        <v>0</v>
      </c>
      <c r="D107" s="177">
        <v>0</v>
      </c>
      <c r="E107" s="189">
        <v>0</v>
      </c>
      <c r="F107" s="189">
        <v>0</v>
      </c>
      <c r="G107" s="75">
        <f t="shared" si="23"/>
        <v>0</v>
      </c>
    </row>
    <row r="108" spans="1:7" x14ac:dyDescent="0.25">
      <c r="A108" s="85" t="s">
        <v>327</v>
      </c>
      <c r="B108" s="170">
        <v>405000</v>
      </c>
      <c r="C108" s="170">
        <v>250000</v>
      </c>
      <c r="D108" s="177">
        <v>655000</v>
      </c>
      <c r="E108" s="188">
        <v>158768.82</v>
      </c>
      <c r="F108" s="188">
        <v>157862.82</v>
      </c>
      <c r="G108" s="75">
        <f t="shared" si="23"/>
        <v>496231.18</v>
      </c>
    </row>
    <row r="109" spans="1:7" x14ac:dyDescent="0.25">
      <c r="A109" s="85" t="s">
        <v>328</v>
      </c>
      <c r="B109" s="171">
        <v>0</v>
      </c>
      <c r="C109" s="171">
        <v>0</v>
      </c>
      <c r="D109" s="177">
        <v>0</v>
      </c>
      <c r="E109" s="189">
        <v>0</v>
      </c>
      <c r="F109" s="189">
        <v>0</v>
      </c>
      <c r="G109" s="75">
        <f t="shared" si="23"/>
        <v>0</v>
      </c>
    </row>
    <row r="110" spans="1:7" x14ac:dyDescent="0.25">
      <c r="A110" s="85" t="s">
        <v>329</v>
      </c>
      <c r="B110" s="171">
        <v>0</v>
      </c>
      <c r="C110" s="171">
        <v>0</v>
      </c>
      <c r="D110" s="177">
        <v>0</v>
      </c>
      <c r="E110" s="189">
        <v>0</v>
      </c>
      <c r="F110" s="189">
        <v>0</v>
      </c>
      <c r="G110" s="75">
        <f t="shared" si="23"/>
        <v>0</v>
      </c>
    </row>
    <row r="111" spans="1:7" x14ac:dyDescent="0.25">
      <c r="A111" s="85" t="s">
        <v>330</v>
      </c>
      <c r="B111" s="170">
        <v>0</v>
      </c>
      <c r="C111" s="170">
        <v>5260000</v>
      </c>
      <c r="D111" s="177">
        <v>5260000</v>
      </c>
      <c r="E111" s="188">
        <v>264475.26</v>
      </c>
      <c r="F111" s="188">
        <v>264475.26</v>
      </c>
      <c r="G111" s="75">
        <f t="shared" si="23"/>
        <v>4995524.74</v>
      </c>
    </row>
    <row r="112" spans="1:7" x14ac:dyDescent="0.25">
      <c r="A112" s="85" t="s">
        <v>331</v>
      </c>
      <c r="B112" s="171">
        <v>0</v>
      </c>
      <c r="C112" s="171">
        <v>0</v>
      </c>
      <c r="D112" s="177">
        <v>0</v>
      </c>
      <c r="E112" s="189">
        <v>0</v>
      </c>
      <c r="F112" s="189">
        <v>0</v>
      </c>
      <c r="G112" s="75">
        <f t="shared" si="23"/>
        <v>0</v>
      </c>
    </row>
    <row r="113" spans="1:7" x14ac:dyDescent="0.25">
      <c r="A113" s="84" t="s">
        <v>332</v>
      </c>
      <c r="B113" s="169">
        <f t="shared" ref="B113:G113" si="24">SUM(B114:B122)</f>
        <v>0</v>
      </c>
      <c r="C113" s="169">
        <f t="shared" si="24"/>
        <v>2474916</v>
      </c>
      <c r="D113" s="181">
        <f t="shared" si="24"/>
        <v>2474916</v>
      </c>
      <c r="E113" s="187">
        <f t="shared" si="24"/>
        <v>716340</v>
      </c>
      <c r="F113" s="187">
        <f t="shared" si="24"/>
        <v>716340</v>
      </c>
      <c r="G113" s="83">
        <f t="shared" si="24"/>
        <v>1758576</v>
      </c>
    </row>
    <row r="114" spans="1:7" x14ac:dyDescent="0.25">
      <c r="A114" s="85" t="s">
        <v>333</v>
      </c>
      <c r="B114" s="172">
        <v>0</v>
      </c>
      <c r="C114" s="171">
        <v>0</v>
      </c>
      <c r="D114" s="177">
        <v>0</v>
      </c>
      <c r="E114" s="189">
        <v>0</v>
      </c>
      <c r="F114" s="189">
        <v>0</v>
      </c>
      <c r="G114" s="75">
        <f>D114-E114</f>
        <v>0</v>
      </c>
    </row>
    <row r="115" spans="1:7" x14ac:dyDescent="0.25">
      <c r="A115" s="85" t="s">
        <v>334</v>
      </c>
      <c r="B115" s="172">
        <v>0</v>
      </c>
      <c r="C115" s="171">
        <v>0</v>
      </c>
      <c r="D115" s="177">
        <v>0</v>
      </c>
      <c r="E115" s="189">
        <v>0</v>
      </c>
      <c r="F115" s="189">
        <v>0</v>
      </c>
      <c r="G115" s="75">
        <f t="shared" ref="G115:G122" si="25">D115-E115</f>
        <v>0</v>
      </c>
    </row>
    <row r="116" spans="1:7" x14ac:dyDescent="0.25">
      <c r="A116" s="85" t="s">
        <v>335</v>
      </c>
      <c r="B116" s="172">
        <v>0</v>
      </c>
      <c r="C116" s="171">
        <v>0</v>
      </c>
      <c r="D116" s="177">
        <v>0</v>
      </c>
      <c r="E116" s="189">
        <v>0</v>
      </c>
      <c r="F116" s="189">
        <v>0</v>
      </c>
      <c r="G116" s="75">
        <f t="shared" si="25"/>
        <v>0</v>
      </c>
    </row>
    <row r="117" spans="1:7" x14ac:dyDescent="0.25">
      <c r="A117" s="85" t="s">
        <v>336</v>
      </c>
      <c r="B117" s="172">
        <v>0</v>
      </c>
      <c r="C117" s="170">
        <v>2474916</v>
      </c>
      <c r="D117" s="177">
        <v>2474916</v>
      </c>
      <c r="E117" s="188">
        <v>716340</v>
      </c>
      <c r="F117" s="188">
        <v>716340</v>
      </c>
      <c r="G117" s="75">
        <f t="shared" si="25"/>
        <v>1758576</v>
      </c>
    </row>
    <row r="118" spans="1:7" x14ac:dyDescent="0.25">
      <c r="A118" s="85" t="s">
        <v>337</v>
      </c>
      <c r="B118" s="172">
        <v>0</v>
      </c>
      <c r="C118" s="171">
        <v>0</v>
      </c>
      <c r="D118" s="177">
        <v>0</v>
      </c>
      <c r="E118" s="189">
        <v>0</v>
      </c>
      <c r="F118" s="189">
        <v>0</v>
      </c>
      <c r="G118" s="75">
        <f t="shared" si="25"/>
        <v>0</v>
      </c>
    </row>
    <row r="119" spans="1:7" x14ac:dyDescent="0.25">
      <c r="A119" s="85" t="s">
        <v>338</v>
      </c>
      <c r="B119" s="172">
        <v>0</v>
      </c>
      <c r="C119" s="171">
        <v>0</v>
      </c>
      <c r="D119" s="177">
        <v>0</v>
      </c>
      <c r="E119" s="189">
        <v>0</v>
      </c>
      <c r="F119" s="189">
        <v>0</v>
      </c>
      <c r="G119" s="75">
        <f t="shared" si="25"/>
        <v>0</v>
      </c>
    </row>
    <row r="120" spans="1:7" x14ac:dyDescent="0.25">
      <c r="A120" s="85" t="s">
        <v>339</v>
      </c>
      <c r="B120" s="172">
        <v>0</v>
      </c>
      <c r="C120" s="171">
        <v>0</v>
      </c>
      <c r="D120" s="177">
        <v>0</v>
      </c>
      <c r="E120" s="189">
        <v>0</v>
      </c>
      <c r="F120" s="189">
        <v>0</v>
      </c>
      <c r="G120" s="75">
        <f t="shared" si="25"/>
        <v>0</v>
      </c>
    </row>
    <row r="121" spans="1:7" x14ac:dyDescent="0.25">
      <c r="A121" s="85" t="s">
        <v>340</v>
      </c>
      <c r="B121" s="172">
        <v>0</v>
      </c>
      <c r="C121" s="171">
        <v>0</v>
      </c>
      <c r="D121" s="177">
        <v>0</v>
      </c>
      <c r="E121" s="189">
        <v>0</v>
      </c>
      <c r="F121" s="189">
        <v>0</v>
      </c>
      <c r="G121" s="75">
        <f t="shared" si="25"/>
        <v>0</v>
      </c>
    </row>
    <row r="122" spans="1:7" x14ac:dyDescent="0.25">
      <c r="A122" s="85" t="s">
        <v>341</v>
      </c>
      <c r="B122" s="172">
        <v>0</v>
      </c>
      <c r="C122" s="171">
        <v>0</v>
      </c>
      <c r="D122" s="177">
        <v>0</v>
      </c>
      <c r="E122" s="153">
        <v>0</v>
      </c>
      <c r="F122" s="189">
        <v>0</v>
      </c>
      <c r="G122" s="75">
        <f t="shared" si="25"/>
        <v>0</v>
      </c>
    </row>
    <row r="123" spans="1:7" x14ac:dyDescent="0.25">
      <c r="A123" s="84" t="s">
        <v>342</v>
      </c>
      <c r="B123" s="169">
        <f t="shared" ref="B123:G123" si="26">SUM(B124:B132)</f>
        <v>0</v>
      </c>
      <c r="C123" s="169">
        <f t="shared" si="26"/>
        <v>4523000</v>
      </c>
      <c r="D123" s="181">
        <f t="shared" si="26"/>
        <v>4523000</v>
      </c>
      <c r="E123" s="187">
        <f t="shared" si="26"/>
        <v>0</v>
      </c>
      <c r="F123" s="187">
        <f t="shared" si="26"/>
        <v>0</v>
      </c>
      <c r="G123" s="83">
        <f t="shared" si="26"/>
        <v>4523000</v>
      </c>
    </row>
    <row r="124" spans="1:7" x14ac:dyDescent="0.25">
      <c r="A124" s="85" t="s">
        <v>343</v>
      </c>
      <c r="B124" s="172">
        <v>0</v>
      </c>
      <c r="C124" s="170">
        <v>534000</v>
      </c>
      <c r="D124" s="177">
        <v>534000</v>
      </c>
      <c r="E124" s="153">
        <v>0</v>
      </c>
      <c r="F124" s="153">
        <v>0</v>
      </c>
      <c r="G124" s="75">
        <f>D124-E124</f>
        <v>534000</v>
      </c>
    </row>
    <row r="125" spans="1:7" x14ac:dyDescent="0.25">
      <c r="A125" s="85" t="s">
        <v>344</v>
      </c>
      <c r="B125" s="172">
        <v>0</v>
      </c>
      <c r="C125" s="170">
        <v>45000</v>
      </c>
      <c r="D125" s="177">
        <v>45000</v>
      </c>
      <c r="E125" s="153">
        <v>0</v>
      </c>
      <c r="F125" s="153">
        <v>0</v>
      </c>
      <c r="G125" s="75">
        <f t="shared" ref="G125:G132" si="27">D125-E125</f>
        <v>45000</v>
      </c>
    </row>
    <row r="126" spans="1:7" x14ac:dyDescent="0.25">
      <c r="A126" s="85" t="s">
        <v>345</v>
      </c>
      <c r="B126" s="172">
        <v>0</v>
      </c>
      <c r="C126" s="171">
        <v>0</v>
      </c>
      <c r="D126" s="177">
        <v>0</v>
      </c>
      <c r="E126" s="153">
        <v>0</v>
      </c>
      <c r="F126" s="153">
        <v>0</v>
      </c>
      <c r="G126" s="75">
        <f t="shared" si="27"/>
        <v>0</v>
      </c>
    </row>
    <row r="127" spans="1:7" x14ac:dyDescent="0.25">
      <c r="A127" s="85" t="s">
        <v>346</v>
      </c>
      <c r="B127" s="172">
        <v>0</v>
      </c>
      <c r="C127" s="170">
        <v>3944000</v>
      </c>
      <c r="D127" s="177">
        <v>3944000</v>
      </c>
      <c r="E127" s="153">
        <v>0</v>
      </c>
      <c r="F127" s="153">
        <v>0</v>
      </c>
      <c r="G127" s="75">
        <f t="shared" si="27"/>
        <v>3944000</v>
      </c>
    </row>
    <row r="128" spans="1:7" x14ac:dyDescent="0.25">
      <c r="A128" s="85" t="s">
        <v>347</v>
      </c>
      <c r="B128" s="172">
        <v>0</v>
      </c>
      <c r="C128" s="171">
        <v>0</v>
      </c>
      <c r="D128" s="177">
        <v>0</v>
      </c>
      <c r="E128" s="153">
        <v>0</v>
      </c>
      <c r="F128" s="153">
        <v>0</v>
      </c>
      <c r="G128" s="75">
        <f t="shared" si="27"/>
        <v>0</v>
      </c>
    </row>
    <row r="129" spans="1:7" x14ac:dyDescent="0.25">
      <c r="A129" s="85" t="s">
        <v>348</v>
      </c>
      <c r="B129" s="172">
        <v>0</v>
      </c>
      <c r="C129" s="171">
        <v>0</v>
      </c>
      <c r="D129" s="177">
        <v>0</v>
      </c>
      <c r="E129" s="153">
        <v>0</v>
      </c>
      <c r="F129" s="153">
        <v>0</v>
      </c>
      <c r="G129" s="75">
        <f t="shared" si="27"/>
        <v>0</v>
      </c>
    </row>
    <row r="130" spans="1:7" x14ac:dyDescent="0.25">
      <c r="A130" s="85" t="s">
        <v>349</v>
      </c>
      <c r="B130" s="172">
        <v>0</v>
      </c>
      <c r="C130" s="171">
        <v>0</v>
      </c>
      <c r="D130" s="177">
        <v>0</v>
      </c>
      <c r="E130" s="153">
        <v>0</v>
      </c>
      <c r="F130" s="153">
        <v>0</v>
      </c>
      <c r="G130" s="75">
        <f t="shared" si="27"/>
        <v>0</v>
      </c>
    </row>
    <row r="131" spans="1:7" x14ac:dyDescent="0.25">
      <c r="A131" s="85" t="s">
        <v>350</v>
      </c>
      <c r="B131" s="172">
        <v>0</v>
      </c>
      <c r="C131" s="171">
        <v>0</v>
      </c>
      <c r="D131" s="177">
        <v>0</v>
      </c>
      <c r="E131" s="153">
        <v>0</v>
      </c>
      <c r="F131" s="153">
        <v>0</v>
      </c>
      <c r="G131" s="75">
        <f t="shared" si="27"/>
        <v>0</v>
      </c>
    </row>
    <row r="132" spans="1:7" x14ac:dyDescent="0.25">
      <c r="A132" s="85" t="s">
        <v>351</v>
      </c>
      <c r="B132" s="172">
        <v>0</v>
      </c>
      <c r="C132" s="171">
        <v>0</v>
      </c>
      <c r="D132" s="177">
        <v>0</v>
      </c>
      <c r="E132" s="153">
        <v>0</v>
      </c>
      <c r="F132" s="153">
        <v>0</v>
      </c>
      <c r="G132" s="75">
        <f t="shared" si="27"/>
        <v>0</v>
      </c>
    </row>
    <row r="133" spans="1:7" x14ac:dyDescent="0.25">
      <c r="A133" s="84" t="s">
        <v>352</v>
      </c>
      <c r="B133" s="169">
        <f t="shared" ref="B133:G133" si="28">SUM(B134:B136)</f>
        <v>24713563.289999999</v>
      </c>
      <c r="C133" s="169">
        <f t="shared" si="28"/>
        <v>18259087.629999999</v>
      </c>
      <c r="D133" s="181">
        <f t="shared" si="28"/>
        <v>42972650.920000002</v>
      </c>
      <c r="E133" s="187">
        <f t="shared" si="28"/>
        <v>11248391.140000001</v>
      </c>
      <c r="F133" s="187">
        <f t="shared" si="28"/>
        <v>7720773.5700000003</v>
      </c>
      <c r="G133" s="83">
        <f t="shared" si="28"/>
        <v>31724259.780000001</v>
      </c>
    </row>
    <row r="134" spans="1:7" x14ac:dyDescent="0.25">
      <c r="A134" s="85" t="s">
        <v>353</v>
      </c>
      <c r="B134" s="170">
        <v>24713563.289999999</v>
      </c>
      <c r="C134" s="170">
        <v>18259087.629999999</v>
      </c>
      <c r="D134" s="177">
        <v>42972650.920000002</v>
      </c>
      <c r="E134" s="188">
        <v>11248391.140000001</v>
      </c>
      <c r="F134" s="188">
        <v>7720773.5700000003</v>
      </c>
      <c r="G134" s="75">
        <f>D134-E134</f>
        <v>31724259.780000001</v>
      </c>
    </row>
    <row r="135" spans="1:7" x14ac:dyDescent="0.25">
      <c r="A135" s="85" t="s">
        <v>354</v>
      </c>
      <c r="B135" s="172">
        <v>0</v>
      </c>
      <c r="C135" s="172">
        <v>0</v>
      </c>
      <c r="D135" s="182">
        <v>0</v>
      </c>
      <c r="E135" s="153">
        <v>0</v>
      </c>
      <c r="F135" s="153">
        <v>0</v>
      </c>
      <c r="G135" s="75">
        <f>D135-E135</f>
        <v>0</v>
      </c>
    </row>
    <row r="136" spans="1:7" x14ac:dyDescent="0.25">
      <c r="A136" s="85" t="s">
        <v>355</v>
      </c>
      <c r="B136" s="172">
        <v>0</v>
      </c>
      <c r="C136" s="172">
        <v>0</v>
      </c>
      <c r="D136" s="182">
        <v>0</v>
      </c>
      <c r="E136" s="153">
        <v>0</v>
      </c>
      <c r="F136" s="153">
        <v>0</v>
      </c>
      <c r="G136" s="75">
        <f>D136-E136</f>
        <v>0</v>
      </c>
    </row>
    <row r="137" spans="1:7" x14ac:dyDescent="0.25">
      <c r="A137" s="84" t="s">
        <v>356</v>
      </c>
      <c r="B137" s="169">
        <f t="shared" ref="B137:G137" si="29">SUM(B138:B142,B144:B145)</f>
        <v>0</v>
      </c>
      <c r="C137" s="169">
        <f t="shared" si="29"/>
        <v>0</v>
      </c>
      <c r="D137" s="181">
        <f t="shared" si="29"/>
        <v>0</v>
      </c>
      <c r="E137" s="187">
        <f t="shared" si="29"/>
        <v>0</v>
      </c>
      <c r="F137" s="187">
        <f t="shared" si="29"/>
        <v>0</v>
      </c>
      <c r="G137" s="83">
        <f t="shared" si="29"/>
        <v>0</v>
      </c>
    </row>
    <row r="138" spans="1:7" x14ac:dyDescent="0.25">
      <c r="A138" s="85" t="s">
        <v>357</v>
      </c>
      <c r="B138" s="172">
        <v>0</v>
      </c>
      <c r="C138" s="172">
        <v>0</v>
      </c>
      <c r="D138" s="182">
        <v>0</v>
      </c>
      <c r="E138" s="153">
        <v>0</v>
      </c>
      <c r="F138" s="153">
        <v>0</v>
      </c>
      <c r="G138" s="75">
        <f>D138-E138</f>
        <v>0</v>
      </c>
    </row>
    <row r="139" spans="1:7" x14ac:dyDescent="0.25">
      <c r="A139" s="85" t="s">
        <v>358</v>
      </c>
      <c r="B139" s="172">
        <v>0</v>
      </c>
      <c r="C139" s="172">
        <v>0</v>
      </c>
      <c r="D139" s="182">
        <v>0</v>
      </c>
      <c r="E139" s="153">
        <v>0</v>
      </c>
      <c r="F139" s="153">
        <v>0</v>
      </c>
      <c r="G139" s="75">
        <f t="shared" ref="G139:G145" si="30">D139-E139</f>
        <v>0</v>
      </c>
    </row>
    <row r="140" spans="1:7" x14ac:dyDescent="0.25">
      <c r="A140" s="85" t="s">
        <v>359</v>
      </c>
      <c r="B140" s="172">
        <v>0</v>
      </c>
      <c r="C140" s="172">
        <v>0</v>
      </c>
      <c r="D140" s="182">
        <v>0</v>
      </c>
      <c r="E140" s="153">
        <v>0</v>
      </c>
      <c r="F140" s="153">
        <v>0</v>
      </c>
      <c r="G140" s="75">
        <f t="shared" si="30"/>
        <v>0</v>
      </c>
    </row>
    <row r="141" spans="1:7" x14ac:dyDescent="0.25">
      <c r="A141" s="85" t="s">
        <v>360</v>
      </c>
      <c r="B141" s="172">
        <v>0</v>
      </c>
      <c r="C141" s="172">
        <v>0</v>
      </c>
      <c r="D141" s="182">
        <v>0</v>
      </c>
      <c r="E141" s="153">
        <v>0</v>
      </c>
      <c r="F141" s="153">
        <v>0</v>
      </c>
      <c r="G141" s="75">
        <f t="shared" si="30"/>
        <v>0</v>
      </c>
    </row>
    <row r="142" spans="1:7" x14ac:dyDescent="0.25">
      <c r="A142" s="85" t="s">
        <v>361</v>
      </c>
      <c r="B142" s="172">
        <v>0</v>
      </c>
      <c r="C142" s="172">
        <v>0</v>
      </c>
      <c r="D142" s="182">
        <v>0</v>
      </c>
      <c r="E142" s="153">
        <v>0</v>
      </c>
      <c r="F142" s="153">
        <v>0</v>
      </c>
      <c r="G142" s="75">
        <f t="shared" si="30"/>
        <v>0</v>
      </c>
    </row>
    <row r="143" spans="1:7" x14ac:dyDescent="0.25">
      <c r="A143" s="85" t="s">
        <v>362</v>
      </c>
      <c r="B143" s="172">
        <v>0</v>
      </c>
      <c r="C143" s="172">
        <v>0</v>
      </c>
      <c r="D143" s="182">
        <v>0</v>
      </c>
      <c r="E143" s="153">
        <v>0</v>
      </c>
      <c r="F143" s="153">
        <v>0</v>
      </c>
      <c r="G143" s="75">
        <f t="shared" si="30"/>
        <v>0</v>
      </c>
    </row>
    <row r="144" spans="1:7" x14ac:dyDescent="0.25">
      <c r="A144" s="85" t="s">
        <v>363</v>
      </c>
      <c r="B144" s="172">
        <v>0</v>
      </c>
      <c r="C144" s="172">
        <v>0</v>
      </c>
      <c r="D144" s="182">
        <v>0</v>
      </c>
      <c r="E144" s="153">
        <v>0</v>
      </c>
      <c r="F144" s="153">
        <v>0</v>
      </c>
      <c r="G144" s="75">
        <f t="shared" si="30"/>
        <v>0</v>
      </c>
    </row>
    <row r="145" spans="1:7" x14ac:dyDescent="0.25">
      <c r="A145" s="85" t="s">
        <v>364</v>
      </c>
      <c r="B145" s="172">
        <v>0</v>
      </c>
      <c r="C145" s="172">
        <v>0</v>
      </c>
      <c r="D145" s="182">
        <v>0</v>
      </c>
      <c r="E145" s="153">
        <v>0</v>
      </c>
      <c r="F145" s="153">
        <v>0</v>
      </c>
      <c r="G145" s="75">
        <f t="shared" si="30"/>
        <v>0</v>
      </c>
    </row>
    <row r="146" spans="1:7" x14ac:dyDescent="0.25">
      <c r="A146" s="84" t="s">
        <v>365</v>
      </c>
      <c r="B146" s="169">
        <f t="shared" ref="B146:G146" si="31">SUM(B147:B149)</f>
        <v>0</v>
      </c>
      <c r="C146" s="169">
        <f t="shared" si="31"/>
        <v>264000</v>
      </c>
      <c r="D146" s="181">
        <f t="shared" si="31"/>
        <v>264000</v>
      </c>
      <c r="E146" s="187">
        <f t="shared" si="31"/>
        <v>114000</v>
      </c>
      <c r="F146" s="187">
        <f t="shared" si="31"/>
        <v>114000</v>
      </c>
      <c r="G146" s="83">
        <f t="shared" si="31"/>
        <v>150000</v>
      </c>
    </row>
    <row r="147" spans="1:7" x14ac:dyDescent="0.25">
      <c r="A147" s="85" t="s">
        <v>366</v>
      </c>
      <c r="B147" s="172">
        <v>0</v>
      </c>
      <c r="C147" s="172">
        <v>0</v>
      </c>
      <c r="D147" s="182">
        <v>0</v>
      </c>
      <c r="E147" s="153">
        <v>0</v>
      </c>
      <c r="F147" s="153">
        <v>0</v>
      </c>
      <c r="G147" s="75">
        <f>D147-E147</f>
        <v>0</v>
      </c>
    </row>
    <row r="148" spans="1:7" x14ac:dyDescent="0.25">
      <c r="A148" s="85" t="s">
        <v>367</v>
      </c>
      <c r="B148" s="172">
        <v>0</v>
      </c>
      <c r="C148" s="172">
        <v>0</v>
      </c>
      <c r="D148" s="182">
        <v>0</v>
      </c>
      <c r="E148" s="153">
        <v>0</v>
      </c>
      <c r="F148" s="153">
        <v>0</v>
      </c>
      <c r="G148" s="75">
        <f>D148-E148</f>
        <v>0</v>
      </c>
    </row>
    <row r="149" spans="1:7" x14ac:dyDescent="0.25">
      <c r="A149" s="85" t="s">
        <v>368</v>
      </c>
      <c r="B149" s="172">
        <v>0</v>
      </c>
      <c r="C149" s="170">
        <v>264000</v>
      </c>
      <c r="D149" s="177">
        <v>264000</v>
      </c>
      <c r="E149" s="188">
        <v>114000</v>
      </c>
      <c r="F149" s="188">
        <v>114000</v>
      </c>
      <c r="G149" s="75">
        <f>D149-E149</f>
        <v>150000</v>
      </c>
    </row>
    <row r="150" spans="1:7" x14ac:dyDescent="0.25">
      <c r="A150" s="84" t="s">
        <v>369</v>
      </c>
      <c r="B150" s="169">
        <f t="shared" ref="B150:G150" si="32">SUM(B151:B157)</f>
        <v>0</v>
      </c>
      <c r="C150" s="169">
        <f t="shared" si="32"/>
        <v>0</v>
      </c>
      <c r="D150" s="181">
        <f t="shared" si="32"/>
        <v>0</v>
      </c>
      <c r="E150" s="187">
        <f t="shared" si="32"/>
        <v>0</v>
      </c>
      <c r="F150" s="187">
        <f t="shared" si="32"/>
        <v>0</v>
      </c>
      <c r="G150" s="83">
        <f t="shared" si="32"/>
        <v>0</v>
      </c>
    </row>
    <row r="151" spans="1:7" x14ac:dyDescent="0.25">
      <c r="A151" s="85" t="s">
        <v>370</v>
      </c>
      <c r="B151" s="172">
        <v>0</v>
      </c>
      <c r="C151" s="172">
        <v>0</v>
      </c>
      <c r="D151" s="182">
        <v>0</v>
      </c>
      <c r="E151" s="153">
        <v>0</v>
      </c>
      <c r="F151" s="153">
        <v>0</v>
      </c>
      <c r="G151" s="75">
        <f>D151-E151</f>
        <v>0</v>
      </c>
    </row>
    <row r="152" spans="1:7" x14ac:dyDescent="0.25">
      <c r="A152" s="85" t="s">
        <v>371</v>
      </c>
      <c r="B152" s="172">
        <v>0</v>
      </c>
      <c r="C152" s="172">
        <v>0</v>
      </c>
      <c r="D152" s="182">
        <v>0</v>
      </c>
      <c r="E152" s="153">
        <v>0</v>
      </c>
      <c r="F152" s="153">
        <v>0</v>
      </c>
      <c r="G152" s="75">
        <f t="shared" ref="G152:G157" si="33">D152-E152</f>
        <v>0</v>
      </c>
    </row>
    <row r="153" spans="1:7" x14ac:dyDescent="0.25">
      <c r="A153" s="85" t="s">
        <v>372</v>
      </c>
      <c r="B153" s="172">
        <v>0</v>
      </c>
      <c r="C153" s="172">
        <v>0</v>
      </c>
      <c r="D153" s="182">
        <v>0</v>
      </c>
      <c r="E153" s="153">
        <v>0</v>
      </c>
      <c r="F153" s="153">
        <v>0</v>
      </c>
      <c r="G153" s="75">
        <f t="shared" si="33"/>
        <v>0</v>
      </c>
    </row>
    <row r="154" spans="1:7" x14ac:dyDescent="0.25">
      <c r="A154" s="87" t="s">
        <v>373</v>
      </c>
      <c r="B154" s="172">
        <v>0</v>
      </c>
      <c r="C154" s="172">
        <v>0</v>
      </c>
      <c r="D154" s="182">
        <v>0</v>
      </c>
      <c r="E154" s="153">
        <v>0</v>
      </c>
      <c r="F154" s="153">
        <v>0</v>
      </c>
      <c r="G154" s="75">
        <f t="shared" si="33"/>
        <v>0</v>
      </c>
    </row>
    <row r="155" spans="1:7" x14ac:dyDescent="0.25">
      <c r="A155" s="85" t="s">
        <v>374</v>
      </c>
      <c r="B155" s="172">
        <v>0</v>
      </c>
      <c r="C155" s="172">
        <v>0</v>
      </c>
      <c r="D155" s="182">
        <v>0</v>
      </c>
      <c r="E155" s="153">
        <v>0</v>
      </c>
      <c r="F155" s="153">
        <v>0</v>
      </c>
      <c r="G155" s="75">
        <f t="shared" si="33"/>
        <v>0</v>
      </c>
    </row>
    <row r="156" spans="1:7" x14ac:dyDescent="0.25">
      <c r="A156" s="85" t="s">
        <v>375</v>
      </c>
      <c r="B156" s="172">
        <v>0</v>
      </c>
      <c r="C156" s="172">
        <v>0</v>
      </c>
      <c r="D156" s="182">
        <v>0</v>
      </c>
      <c r="E156" s="153">
        <v>0</v>
      </c>
      <c r="F156" s="153">
        <v>0</v>
      </c>
      <c r="G156" s="75">
        <f t="shared" si="33"/>
        <v>0</v>
      </c>
    </row>
    <row r="157" spans="1:7" x14ac:dyDescent="0.25">
      <c r="A157" s="85" t="s">
        <v>376</v>
      </c>
      <c r="B157" s="172">
        <v>0</v>
      </c>
      <c r="C157" s="172">
        <v>0</v>
      </c>
      <c r="D157" s="182">
        <v>0</v>
      </c>
      <c r="E157" s="153">
        <v>0</v>
      </c>
      <c r="F157" s="153">
        <v>0</v>
      </c>
      <c r="G157" s="75">
        <f t="shared" si="33"/>
        <v>0</v>
      </c>
    </row>
    <row r="158" spans="1:7" x14ac:dyDescent="0.25">
      <c r="A158" s="88"/>
      <c r="B158" s="173"/>
      <c r="C158" s="173"/>
      <c r="D158" s="183"/>
      <c r="E158" s="190"/>
      <c r="F158" s="190"/>
      <c r="G158" s="89"/>
    </row>
    <row r="159" spans="1:7" x14ac:dyDescent="0.25">
      <c r="A159" s="29" t="s">
        <v>378</v>
      </c>
      <c r="B159" s="174">
        <f t="shared" ref="B159:G159" si="34">B9+B84</f>
        <v>279139308.19</v>
      </c>
      <c r="C159" s="174">
        <f t="shared" si="34"/>
        <v>82039851.409999996</v>
      </c>
      <c r="D159" s="184">
        <f t="shared" si="34"/>
        <v>361179159.59999996</v>
      </c>
      <c r="E159" s="191">
        <f t="shared" si="34"/>
        <v>163912908.76000002</v>
      </c>
      <c r="F159" s="191">
        <f t="shared" si="34"/>
        <v>154690192.77000001</v>
      </c>
      <c r="G159" s="90">
        <f t="shared" si="34"/>
        <v>197266250.84</v>
      </c>
    </row>
    <row r="160" spans="1:7" x14ac:dyDescent="0.25">
      <c r="A160" s="55"/>
      <c r="B160" s="175"/>
      <c r="C160" s="175"/>
      <c r="D160" s="185"/>
      <c r="E160" s="192"/>
      <c r="F160" s="192"/>
      <c r="G160" s="54"/>
    </row>
  </sheetData>
  <protectedRanges>
    <protectedRange sqref="B84:G84 B9:G9" name="Rango1_2"/>
  </protectedRanges>
  <mergeCells count="6">
    <mergeCell ref="A7:A8"/>
    <mergeCell ref="B7:F7"/>
    <mergeCell ref="G7:G8"/>
    <mergeCell ref="A1:G1"/>
    <mergeCell ref="A2:G2"/>
    <mergeCell ref="A5:G5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37 B28:F28 E47 B38:F38 G49:G57 B48:F48 B60:G61 B58:F58 B63:G70 B62:F62 B71:F85 B103:D103 B93:C93 E93:F93 G11:G17 G59 B113:F113 B135:F148 B123:F123 B114:B122 E122 B133:F133 B124:B132 E124:F132 B150:F159 B149 G29:G36 E103:F103 G39:G46 G47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5"/>
  <sheetViews>
    <sheetView showGridLines="0" topLeftCell="A40" zoomScale="75" zoomScaleNormal="75" workbookViewId="0">
      <selection activeCell="D25" sqref="D2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77" t="s">
        <v>379</v>
      </c>
      <c r="B1" s="278"/>
      <c r="C1" s="278"/>
      <c r="D1" s="278"/>
      <c r="E1" s="278"/>
      <c r="F1" s="278"/>
      <c r="G1" s="279"/>
    </row>
    <row r="2" spans="1:7" ht="15" customHeight="1" x14ac:dyDescent="0.25">
      <c r="A2" s="280" t="s">
        <v>576</v>
      </c>
      <c r="B2" s="281"/>
      <c r="C2" s="281"/>
      <c r="D2" s="281"/>
      <c r="E2" s="281"/>
      <c r="F2" s="281"/>
      <c r="G2" s="282"/>
    </row>
    <row r="3" spans="1:7" ht="15" customHeight="1" x14ac:dyDescent="0.25">
      <c r="A3" s="112" t="s">
        <v>296</v>
      </c>
      <c r="B3" s="113"/>
      <c r="C3" s="113"/>
      <c r="D3" s="113"/>
      <c r="E3" s="113"/>
      <c r="F3" s="113"/>
      <c r="G3" s="114"/>
    </row>
    <row r="4" spans="1:7" ht="15" customHeight="1" x14ac:dyDescent="0.25">
      <c r="A4" s="112" t="s">
        <v>380</v>
      </c>
      <c r="B4" s="113"/>
      <c r="C4" s="113"/>
      <c r="D4" s="113"/>
      <c r="E4" s="113"/>
      <c r="F4" s="113"/>
      <c r="G4" s="114"/>
    </row>
    <row r="5" spans="1:7" ht="15" customHeight="1" x14ac:dyDescent="0.25">
      <c r="A5" s="267" t="s">
        <v>577</v>
      </c>
      <c r="B5" s="268"/>
      <c r="C5" s="268"/>
      <c r="D5" s="268"/>
      <c r="E5" s="268"/>
      <c r="F5" s="268"/>
      <c r="G5" s="269"/>
    </row>
    <row r="6" spans="1:7" x14ac:dyDescent="0.25">
      <c r="A6" s="115" t="s">
        <v>2</v>
      </c>
      <c r="B6" s="116"/>
      <c r="C6" s="116"/>
      <c r="D6" s="116"/>
      <c r="E6" s="116"/>
      <c r="F6" s="116"/>
      <c r="G6" s="117"/>
    </row>
    <row r="7" spans="1:7" ht="15" customHeight="1" x14ac:dyDescent="0.25">
      <c r="A7" s="270" t="s">
        <v>4</v>
      </c>
      <c r="B7" s="272" t="s">
        <v>298</v>
      </c>
      <c r="C7" s="272"/>
      <c r="D7" s="272"/>
      <c r="E7" s="272"/>
      <c r="F7" s="272"/>
      <c r="G7" s="276" t="s">
        <v>299</v>
      </c>
    </row>
    <row r="8" spans="1:7" ht="30" x14ac:dyDescent="0.25">
      <c r="A8" s="271"/>
      <c r="B8" s="25" t="s">
        <v>204</v>
      </c>
      <c r="C8" s="7" t="s">
        <v>230</v>
      </c>
      <c r="D8" s="25" t="s">
        <v>231</v>
      </c>
      <c r="E8" s="25" t="s">
        <v>189</v>
      </c>
      <c r="F8" s="25" t="s">
        <v>205</v>
      </c>
      <c r="G8" s="275"/>
    </row>
    <row r="9" spans="1:7" ht="15.75" customHeight="1" x14ac:dyDescent="0.25">
      <c r="A9" s="26" t="s">
        <v>381</v>
      </c>
      <c r="B9" s="30">
        <f t="shared" ref="B9:G9" si="0">SUM(B10:B44)</f>
        <v>202306550.64000002</v>
      </c>
      <c r="C9" s="30">
        <f t="shared" si="0"/>
        <v>46330264.039999992</v>
      </c>
      <c r="D9" s="30">
        <f t="shared" si="0"/>
        <v>248636814.67999998</v>
      </c>
      <c r="E9" s="30">
        <f t="shared" si="0"/>
        <v>119627443.63999997</v>
      </c>
      <c r="F9" s="30">
        <f t="shared" si="0"/>
        <v>113998398.86999999</v>
      </c>
      <c r="G9" s="30">
        <f t="shared" si="0"/>
        <v>129009371.03999998</v>
      </c>
    </row>
    <row r="10" spans="1:7" x14ac:dyDescent="0.25">
      <c r="A10" s="197" t="s">
        <v>578</v>
      </c>
      <c r="B10" s="198">
        <v>3158745.88</v>
      </c>
      <c r="C10" s="198">
        <v>0</v>
      </c>
      <c r="D10" s="196">
        <v>3158745.88</v>
      </c>
      <c r="E10" s="198">
        <v>1096510.8400000001</v>
      </c>
      <c r="F10" s="198">
        <v>1093764.1200000001</v>
      </c>
      <c r="G10" s="196">
        <v>2062235.0399999998</v>
      </c>
    </row>
    <row r="11" spans="1:7" x14ac:dyDescent="0.25">
      <c r="A11" s="197" t="s">
        <v>579</v>
      </c>
      <c r="B11" s="198">
        <v>24404004.77</v>
      </c>
      <c r="C11" s="198">
        <v>3669450.08</v>
      </c>
      <c r="D11" s="196">
        <v>28073454.850000001</v>
      </c>
      <c r="E11" s="198">
        <v>13516968.630000001</v>
      </c>
      <c r="F11" s="198">
        <v>13504817.630000001</v>
      </c>
      <c r="G11" s="196">
        <v>14556486.220000001</v>
      </c>
    </row>
    <row r="12" spans="1:7" x14ac:dyDescent="0.25">
      <c r="A12" s="197" t="s">
        <v>580</v>
      </c>
      <c r="B12" s="198">
        <v>2486169.79</v>
      </c>
      <c r="C12" s="198">
        <v>2208290.46</v>
      </c>
      <c r="D12" s="196">
        <v>4694460.25</v>
      </c>
      <c r="E12" s="198">
        <v>3190393.5</v>
      </c>
      <c r="F12" s="198">
        <v>3188265.46</v>
      </c>
      <c r="G12" s="196">
        <v>1504066.75</v>
      </c>
    </row>
    <row r="13" spans="1:7" x14ac:dyDescent="0.25">
      <c r="A13" s="197" t="s">
        <v>581</v>
      </c>
      <c r="B13" s="198">
        <v>8428065.5500000007</v>
      </c>
      <c r="C13" s="198">
        <v>0</v>
      </c>
      <c r="D13" s="196">
        <v>8428065.5500000007</v>
      </c>
      <c r="E13" s="198">
        <v>3369882.64</v>
      </c>
      <c r="F13" s="198">
        <v>3275158.31</v>
      </c>
      <c r="G13" s="196">
        <v>5058182.91</v>
      </c>
    </row>
    <row r="14" spans="1:7" x14ac:dyDescent="0.25">
      <c r="A14" s="197" t="s">
        <v>582</v>
      </c>
      <c r="B14" s="198">
        <v>3142298.34</v>
      </c>
      <c r="C14" s="198">
        <v>100000</v>
      </c>
      <c r="D14" s="196">
        <v>3242298.34</v>
      </c>
      <c r="E14" s="198">
        <v>2145173.56</v>
      </c>
      <c r="F14" s="198">
        <v>2140822.2400000002</v>
      </c>
      <c r="G14" s="196">
        <v>1097124.7799999998</v>
      </c>
    </row>
    <row r="15" spans="1:7" x14ac:dyDescent="0.25">
      <c r="A15" s="197" t="s">
        <v>583</v>
      </c>
      <c r="B15" s="198">
        <v>5686301.6699999999</v>
      </c>
      <c r="C15" s="198">
        <v>0</v>
      </c>
      <c r="D15" s="196">
        <v>5686301.6699999999</v>
      </c>
      <c r="E15" s="198">
        <v>3311421.35</v>
      </c>
      <c r="F15" s="198">
        <v>3297393.84</v>
      </c>
      <c r="G15" s="196">
        <v>2374880.3199999998</v>
      </c>
    </row>
    <row r="16" spans="1:7" x14ac:dyDescent="0.25">
      <c r="A16" s="197" t="s">
        <v>584</v>
      </c>
      <c r="B16" s="198">
        <v>3052733.07</v>
      </c>
      <c r="C16" s="198">
        <v>0</v>
      </c>
      <c r="D16" s="196">
        <v>3052733.07</v>
      </c>
      <c r="E16" s="198">
        <v>1772422.27</v>
      </c>
      <c r="F16" s="198">
        <v>1766883.7</v>
      </c>
      <c r="G16" s="196">
        <v>1280310.7999999998</v>
      </c>
    </row>
    <row r="17" spans="1:7" x14ac:dyDescent="0.25">
      <c r="A17" s="197" t="s">
        <v>585</v>
      </c>
      <c r="B17" s="198">
        <v>1447169.64</v>
      </c>
      <c r="C17" s="198">
        <v>0</v>
      </c>
      <c r="D17" s="196">
        <v>1447169.64</v>
      </c>
      <c r="E17" s="198">
        <v>870821.36</v>
      </c>
      <c r="F17" s="198">
        <v>825536.84</v>
      </c>
      <c r="G17" s="196">
        <v>576348.27999999991</v>
      </c>
    </row>
    <row r="18" spans="1:7" s="194" customFormat="1" x14ac:dyDescent="0.25">
      <c r="A18" s="197" t="s">
        <v>586</v>
      </c>
      <c r="B18" s="198">
        <v>2197506.96</v>
      </c>
      <c r="C18" s="198">
        <v>0</v>
      </c>
      <c r="D18" s="196">
        <v>2197506.96</v>
      </c>
      <c r="E18" s="198">
        <v>1197261.6599999999</v>
      </c>
      <c r="F18" s="198">
        <v>1192569.48</v>
      </c>
      <c r="G18" s="196">
        <v>1000245.3</v>
      </c>
    </row>
    <row r="19" spans="1:7" s="194" customFormat="1" x14ac:dyDescent="0.25">
      <c r="A19" s="197" t="s">
        <v>587</v>
      </c>
      <c r="B19" s="198">
        <v>2911560.23</v>
      </c>
      <c r="C19" s="198">
        <v>0</v>
      </c>
      <c r="D19" s="196">
        <v>2911560.23</v>
      </c>
      <c r="E19" s="198">
        <v>1799808.12</v>
      </c>
      <c r="F19" s="198">
        <v>1793876.16</v>
      </c>
      <c r="G19" s="196">
        <v>1111752.1099999999</v>
      </c>
    </row>
    <row r="20" spans="1:7" s="194" customFormat="1" x14ac:dyDescent="0.25">
      <c r="A20" s="197" t="s">
        <v>588</v>
      </c>
      <c r="B20" s="198">
        <v>20873326.34</v>
      </c>
      <c r="C20" s="198">
        <v>-3108924.75</v>
      </c>
      <c r="D20" s="196">
        <v>17764401.59</v>
      </c>
      <c r="E20" s="198">
        <v>9469185.3200000003</v>
      </c>
      <c r="F20" s="198">
        <v>9432052.7200000007</v>
      </c>
      <c r="G20" s="196">
        <v>8295216.2699999996</v>
      </c>
    </row>
    <row r="21" spans="1:7" s="194" customFormat="1" x14ac:dyDescent="0.25">
      <c r="A21" s="197" t="s">
        <v>589</v>
      </c>
      <c r="B21" s="198">
        <v>526484.4</v>
      </c>
      <c r="C21" s="198">
        <v>0</v>
      </c>
      <c r="D21" s="196">
        <v>526484.4</v>
      </c>
      <c r="E21" s="198">
        <v>322756.96999999997</v>
      </c>
      <c r="F21" s="198">
        <v>321892.65000000002</v>
      </c>
      <c r="G21" s="196">
        <v>203727.43000000005</v>
      </c>
    </row>
    <row r="22" spans="1:7" s="194" customFormat="1" x14ac:dyDescent="0.25">
      <c r="A22" s="197" t="s">
        <v>590</v>
      </c>
      <c r="B22" s="198">
        <v>1486380.44</v>
      </c>
      <c r="C22" s="198">
        <v>0</v>
      </c>
      <c r="D22" s="196">
        <v>1486380.44</v>
      </c>
      <c r="E22" s="198">
        <v>671343.95</v>
      </c>
      <c r="F22" s="198">
        <v>669565.37</v>
      </c>
      <c r="G22" s="196">
        <v>815036.49</v>
      </c>
    </row>
    <row r="23" spans="1:7" s="194" customFormat="1" x14ac:dyDescent="0.25">
      <c r="A23" s="197" t="s">
        <v>591</v>
      </c>
      <c r="B23" s="198">
        <v>1574123.02</v>
      </c>
      <c r="C23" s="198">
        <v>0</v>
      </c>
      <c r="D23" s="196">
        <v>1574123.02</v>
      </c>
      <c r="E23" s="198">
        <v>1021316.16</v>
      </c>
      <c r="F23" s="198">
        <v>1018488.36</v>
      </c>
      <c r="G23" s="196">
        <v>552806.86</v>
      </c>
    </row>
    <row r="24" spans="1:7" s="194" customFormat="1" x14ac:dyDescent="0.25">
      <c r="A24" s="197" t="s">
        <v>592</v>
      </c>
      <c r="B24" s="198">
        <v>2845646.04</v>
      </c>
      <c r="C24" s="198">
        <v>6546159.1299999999</v>
      </c>
      <c r="D24" s="196">
        <v>9391805.1699999999</v>
      </c>
      <c r="E24" s="198">
        <v>1705886.95</v>
      </c>
      <c r="F24" s="198">
        <v>1694430.28</v>
      </c>
      <c r="G24" s="196">
        <v>7685918.2199999997</v>
      </c>
    </row>
    <row r="25" spans="1:7" s="194" customFormat="1" x14ac:dyDescent="0.25">
      <c r="A25" s="197" t="s">
        <v>593</v>
      </c>
      <c r="B25" s="198">
        <v>2182420.0699999998</v>
      </c>
      <c r="C25" s="198">
        <v>671125</v>
      </c>
      <c r="D25" s="196">
        <v>2853545.07</v>
      </c>
      <c r="E25" s="198">
        <v>2136094.71</v>
      </c>
      <c r="F25" s="198">
        <v>2132936.81</v>
      </c>
      <c r="G25" s="196">
        <v>717450.35999999987</v>
      </c>
    </row>
    <row r="26" spans="1:7" s="194" customFormat="1" x14ac:dyDescent="0.25">
      <c r="A26" s="197" t="s">
        <v>594</v>
      </c>
      <c r="B26" s="198">
        <v>5907418.2699999996</v>
      </c>
      <c r="C26" s="198">
        <v>17666.7</v>
      </c>
      <c r="D26" s="196">
        <v>5925084.9699999997</v>
      </c>
      <c r="E26" s="198">
        <v>1577876.98</v>
      </c>
      <c r="F26" s="198">
        <v>1572080.44</v>
      </c>
      <c r="G26" s="196">
        <v>4347207.99</v>
      </c>
    </row>
    <row r="27" spans="1:7" s="194" customFormat="1" x14ac:dyDescent="0.25">
      <c r="A27" s="197" t="s">
        <v>595</v>
      </c>
      <c r="B27" s="198">
        <v>2200686.63</v>
      </c>
      <c r="C27" s="198">
        <v>0</v>
      </c>
      <c r="D27" s="196">
        <v>2200686.63</v>
      </c>
      <c r="E27" s="198">
        <v>1050000.56</v>
      </c>
      <c r="F27" s="198">
        <v>1044900.68</v>
      </c>
      <c r="G27" s="196">
        <v>1150686.0699999998</v>
      </c>
    </row>
    <row r="28" spans="1:7" s="194" customFormat="1" x14ac:dyDescent="0.25">
      <c r="A28" s="197" t="s">
        <v>596</v>
      </c>
      <c r="B28" s="198">
        <v>2101894.61</v>
      </c>
      <c r="C28" s="198">
        <v>25817.99</v>
      </c>
      <c r="D28" s="196">
        <v>2127712.6</v>
      </c>
      <c r="E28" s="198">
        <v>1088203.8999999999</v>
      </c>
      <c r="F28" s="198">
        <v>995295.18</v>
      </c>
      <c r="G28" s="196">
        <v>1039508.7000000002</v>
      </c>
    </row>
    <row r="29" spans="1:7" s="194" customFormat="1" x14ac:dyDescent="0.25">
      <c r="A29" s="197" t="s">
        <v>597</v>
      </c>
      <c r="B29" s="198">
        <v>13443528.640000001</v>
      </c>
      <c r="C29" s="198">
        <v>30584134.379999999</v>
      </c>
      <c r="D29" s="196">
        <v>44027663.019999996</v>
      </c>
      <c r="E29" s="198">
        <v>10923628.82</v>
      </c>
      <c r="F29" s="198">
        <v>6375082.4699999997</v>
      </c>
      <c r="G29" s="196">
        <v>33104034.199999996</v>
      </c>
    </row>
    <row r="30" spans="1:7" s="194" customFormat="1" x14ac:dyDescent="0.25">
      <c r="A30" s="197" t="s">
        <v>598</v>
      </c>
      <c r="B30" s="198">
        <v>2594352.13</v>
      </c>
      <c r="C30" s="198">
        <v>0</v>
      </c>
      <c r="D30" s="196">
        <v>2594352.13</v>
      </c>
      <c r="E30" s="198">
        <v>1107513.9099999999</v>
      </c>
      <c r="F30" s="198">
        <v>1105525.58</v>
      </c>
      <c r="G30" s="196">
        <v>1486838.22</v>
      </c>
    </row>
    <row r="31" spans="1:7" s="194" customFormat="1" x14ac:dyDescent="0.25">
      <c r="A31" s="197" t="s">
        <v>599</v>
      </c>
      <c r="B31" s="198">
        <v>5324153.68</v>
      </c>
      <c r="C31" s="198">
        <v>-490000</v>
      </c>
      <c r="D31" s="196">
        <v>4834153.68</v>
      </c>
      <c r="E31" s="198">
        <v>2720996.08</v>
      </c>
      <c r="F31" s="198">
        <v>2718728.68</v>
      </c>
      <c r="G31" s="196">
        <v>2113157.5999999996</v>
      </c>
    </row>
    <row r="32" spans="1:7" s="194" customFormat="1" x14ac:dyDescent="0.25">
      <c r="A32" s="197" t="s">
        <v>600</v>
      </c>
      <c r="B32" s="198">
        <v>767480.59</v>
      </c>
      <c r="C32" s="198">
        <v>0</v>
      </c>
      <c r="D32" s="196">
        <v>767480.59</v>
      </c>
      <c r="E32" s="198">
        <v>472962.98</v>
      </c>
      <c r="F32" s="198">
        <v>467321.29</v>
      </c>
      <c r="G32" s="196">
        <v>294517.61</v>
      </c>
    </row>
    <row r="33" spans="1:7" s="194" customFormat="1" x14ac:dyDescent="0.25">
      <c r="A33" s="197" t="s">
        <v>601</v>
      </c>
      <c r="B33" s="198">
        <v>38845581.729999997</v>
      </c>
      <c r="C33" s="198">
        <v>3636237.69</v>
      </c>
      <c r="D33" s="196">
        <v>42481819.419999994</v>
      </c>
      <c r="E33" s="198">
        <v>25203206.809999999</v>
      </c>
      <c r="F33" s="198">
        <v>24789095.399999999</v>
      </c>
      <c r="G33" s="196">
        <v>17278612.609999996</v>
      </c>
    </row>
    <row r="34" spans="1:7" s="194" customFormat="1" x14ac:dyDescent="0.25">
      <c r="A34" s="197" t="s">
        <v>602</v>
      </c>
      <c r="B34" s="198">
        <v>6020367.7699999996</v>
      </c>
      <c r="C34" s="198">
        <v>0</v>
      </c>
      <c r="D34" s="196">
        <v>6020367.7699999996</v>
      </c>
      <c r="E34" s="198">
        <v>2844872.96</v>
      </c>
      <c r="F34" s="198">
        <v>2617796.4300000002</v>
      </c>
      <c r="G34" s="196">
        <v>3175494.8099999996</v>
      </c>
    </row>
    <row r="35" spans="1:7" s="194" customFormat="1" x14ac:dyDescent="0.25">
      <c r="A35" s="197" t="s">
        <v>603</v>
      </c>
      <c r="B35" s="198">
        <v>13917641.85</v>
      </c>
      <c r="C35" s="198">
        <v>0</v>
      </c>
      <c r="D35" s="196">
        <v>13917641.85</v>
      </c>
      <c r="E35" s="198">
        <v>7469611.4400000004</v>
      </c>
      <c r="F35" s="198">
        <v>7403120.1399999997</v>
      </c>
      <c r="G35" s="196">
        <v>6448030.4099999992</v>
      </c>
    </row>
    <row r="36" spans="1:7" s="194" customFormat="1" x14ac:dyDescent="0.25">
      <c r="A36" s="197" t="s">
        <v>604</v>
      </c>
      <c r="B36" s="198">
        <v>1598148.51</v>
      </c>
      <c r="C36" s="198">
        <v>0</v>
      </c>
      <c r="D36" s="196">
        <v>1598148.51</v>
      </c>
      <c r="E36" s="198">
        <v>832024.72</v>
      </c>
      <c r="F36" s="198">
        <v>826083.3</v>
      </c>
      <c r="G36" s="196">
        <v>766123.79</v>
      </c>
    </row>
    <row r="37" spans="1:7" s="194" customFormat="1" x14ac:dyDescent="0.25">
      <c r="A37" s="197" t="s">
        <v>605</v>
      </c>
      <c r="B37" s="198">
        <v>1513852.99</v>
      </c>
      <c r="C37" s="198">
        <v>0</v>
      </c>
      <c r="D37" s="196">
        <v>1513852.99</v>
      </c>
      <c r="E37" s="198">
        <v>586490.05000000005</v>
      </c>
      <c r="F37" s="198">
        <v>585039.25</v>
      </c>
      <c r="G37" s="196">
        <v>927362.94</v>
      </c>
    </row>
    <row r="38" spans="1:7" s="194" customFormat="1" x14ac:dyDescent="0.25">
      <c r="A38" s="197" t="s">
        <v>606</v>
      </c>
      <c r="B38" s="198">
        <v>1092642.83</v>
      </c>
      <c r="C38" s="198">
        <v>0</v>
      </c>
      <c r="D38" s="196">
        <v>1092642.83</v>
      </c>
      <c r="E38" s="198">
        <v>667898.01</v>
      </c>
      <c r="F38" s="198">
        <v>666487.13</v>
      </c>
      <c r="G38" s="196">
        <v>424744.82000000007</v>
      </c>
    </row>
    <row r="39" spans="1:7" s="194" customFormat="1" x14ac:dyDescent="0.25">
      <c r="A39" s="197" t="s">
        <v>607</v>
      </c>
      <c r="B39" s="198">
        <v>402566.24</v>
      </c>
      <c r="C39" s="198">
        <v>86992.73</v>
      </c>
      <c r="D39" s="196">
        <v>489558.97</v>
      </c>
      <c r="E39" s="198">
        <v>161940.24</v>
      </c>
      <c r="F39" s="198">
        <v>160760.14000000001</v>
      </c>
      <c r="G39" s="196">
        <v>327618.73</v>
      </c>
    </row>
    <row r="40" spans="1:7" s="194" customFormat="1" x14ac:dyDescent="0.25">
      <c r="A40" s="197" t="s">
        <v>608</v>
      </c>
      <c r="B40" s="198">
        <v>288857.82</v>
      </c>
      <c r="C40" s="198">
        <v>0</v>
      </c>
      <c r="D40" s="196">
        <v>288857.82</v>
      </c>
      <c r="E40" s="198">
        <v>214047.75</v>
      </c>
      <c r="F40" s="198">
        <v>213708.35</v>
      </c>
      <c r="G40" s="196">
        <v>74810.070000000007</v>
      </c>
    </row>
    <row r="41" spans="1:7" s="194" customFormat="1" x14ac:dyDescent="0.25">
      <c r="A41" s="197" t="s">
        <v>609</v>
      </c>
      <c r="B41" s="198">
        <v>830178.14</v>
      </c>
      <c r="C41" s="198">
        <v>0</v>
      </c>
      <c r="D41" s="196">
        <v>830178.14</v>
      </c>
      <c r="E41" s="198">
        <v>0</v>
      </c>
      <c r="F41" s="198">
        <v>0</v>
      </c>
      <c r="G41" s="196">
        <v>830178.14</v>
      </c>
    </row>
    <row r="42" spans="1:7" s="194" customFormat="1" x14ac:dyDescent="0.25">
      <c r="A42" s="197" t="s">
        <v>610</v>
      </c>
      <c r="B42" s="198">
        <v>8573525.3699999992</v>
      </c>
      <c r="C42" s="198">
        <v>1756814.63</v>
      </c>
      <c r="D42" s="196">
        <v>10330340</v>
      </c>
      <c r="E42" s="198">
        <v>6668920.4400000004</v>
      </c>
      <c r="F42" s="198">
        <v>6668920.4400000004</v>
      </c>
      <c r="G42" s="196">
        <v>3661419.5599999996</v>
      </c>
    </row>
    <row r="43" spans="1:7" s="194" customFormat="1" x14ac:dyDescent="0.25">
      <c r="A43" s="197" t="s">
        <v>611</v>
      </c>
      <c r="B43" s="198">
        <v>5988209.5800000001</v>
      </c>
      <c r="C43" s="198">
        <v>0</v>
      </c>
      <c r="D43" s="196">
        <v>5988209.5800000001</v>
      </c>
      <c r="E43" s="198">
        <v>4540000</v>
      </c>
      <c r="F43" s="198">
        <v>4540000</v>
      </c>
      <c r="G43" s="196">
        <v>1448209.58</v>
      </c>
    </row>
    <row r="44" spans="1:7" s="194" customFormat="1" x14ac:dyDescent="0.25">
      <c r="A44" s="197" t="s">
        <v>612</v>
      </c>
      <c r="B44" s="198">
        <v>4492527.05</v>
      </c>
      <c r="C44" s="198">
        <v>626500</v>
      </c>
      <c r="D44" s="196">
        <v>5119027.05</v>
      </c>
      <c r="E44" s="198">
        <v>3900000</v>
      </c>
      <c r="F44" s="198">
        <v>3900000</v>
      </c>
      <c r="G44" s="196">
        <v>1219027.0499999998</v>
      </c>
    </row>
    <row r="45" spans="1:7" x14ac:dyDescent="0.25">
      <c r="A45" s="31" t="s">
        <v>150</v>
      </c>
      <c r="B45" s="49"/>
      <c r="C45" s="49"/>
      <c r="D45" s="49"/>
      <c r="E45" s="49"/>
      <c r="F45" s="49"/>
      <c r="G45" s="49"/>
    </row>
    <row r="46" spans="1:7" x14ac:dyDescent="0.25">
      <c r="A46" s="3" t="s">
        <v>382</v>
      </c>
      <c r="B46" s="193">
        <f t="shared" ref="B46:G46" si="1">SUM(B47:B58)</f>
        <v>76832757.549999997</v>
      </c>
      <c r="C46" s="193">
        <f t="shared" si="1"/>
        <v>35709587.369999997</v>
      </c>
      <c r="D46" s="193">
        <f t="shared" si="1"/>
        <v>112542344.92</v>
      </c>
      <c r="E46" s="193">
        <f t="shared" si="1"/>
        <v>44285465.119999997</v>
      </c>
      <c r="F46" s="193">
        <f t="shared" si="1"/>
        <v>40691793.899999999</v>
      </c>
      <c r="G46" s="193">
        <f t="shared" si="1"/>
        <v>68256879.799999997</v>
      </c>
    </row>
    <row r="47" spans="1:7" x14ac:dyDescent="0.25">
      <c r="A47" s="200" t="s">
        <v>579</v>
      </c>
      <c r="B47" s="201">
        <v>0</v>
      </c>
      <c r="C47" s="201">
        <v>4060000</v>
      </c>
      <c r="D47" s="199">
        <v>4060000</v>
      </c>
      <c r="E47" s="201">
        <v>0</v>
      </c>
      <c r="F47" s="201">
        <v>0</v>
      </c>
      <c r="G47" s="199">
        <v>4060000</v>
      </c>
    </row>
    <row r="48" spans="1:7" x14ac:dyDescent="0.25">
      <c r="A48" s="200" t="s">
        <v>581</v>
      </c>
      <c r="B48" s="201">
        <v>680000</v>
      </c>
      <c r="C48" s="201">
        <v>200000</v>
      </c>
      <c r="D48" s="199">
        <v>880000</v>
      </c>
      <c r="E48" s="201">
        <v>442379.41</v>
      </c>
      <c r="F48" s="201">
        <v>442379.41</v>
      </c>
      <c r="G48" s="199">
        <v>437620.59</v>
      </c>
    </row>
    <row r="49" spans="1:7" x14ac:dyDescent="0.25">
      <c r="A49" s="200" t="s">
        <v>592</v>
      </c>
      <c r="B49" s="201">
        <v>0</v>
      </c>
      <c r="C49" s="201">
        <v>1657416</v>
      </c>
      <c r="D49" s="199">
        <v>1657416</v>
      </c>
      <c r="E49" s="201">
        <v>0</v>
      </c>
      <c r="F49" s="201">
        <v>0</v>
      </c>
      <c r="G49" s="199">
        <v>1657416</v>
      </c>
    </row>
    <row r="50" spans="1:7" x14ac:dyDescent="0.25">
      <c r="A50" s="200" t="s">
        <v>593</v>
      </c>
      <c r="B50" s="201">
        <v>0</v>
      </c>
      <c r="C50" s="201">
        <v>817500</v>
      </c>
      <c r="D50" s="199">
        <v>817500</v>
      </c>
      <c r="E50" s="201">
        <v>716340</v>
      </c>
      <c r="F50" s="201">
        <v>716340</v>
      </c>
      <c r="G50" s="199">
        <v>101160</v>
      </c>
    </row>
    <row r="51" spans="1:7" x14ac:dyDescent="0.25">
      <c r="A51" s="200" t="s">
        <v>594</v>
      </c>
      <c r="B51" s="201">
        <v>0</v>
      </c>
      <c r="C51" s="201">
        <v>1100000</v>
      </c>
      <c r="D51" s="199">
        <v>1100000</v>
      </c>
      <c r="E51" s="201">
        <v>264475.26</v>
      </c>
      <c r="F51" s="201">
        <v>264475.26</v>
      </c>
      <c r="G51" s="199">
        <v>835524.74</v>
      </c>
    </row>
    <row r="52" spans="1:7" x14ac:dyDescent="0.25">
      <c r="A52" s="200" t="s">
        <v>597</v>
      </c>
      <c r="B52" s="201">
        <v>24713563.289999999</v>
      </c>
      <c r="C52" s="201">
        <v>18259087.629999999</v>
      </c>
      <c r="D52" s="199">
        <v>42972650.920000002</v>
      </c>
      <c r="E52" s="201">
        <v>11248391.140000001</v>
      </c>
      <c r="F52" s="201">
        <v>7720773.5700000003</v>
      </c>
      <c r="G52" s="199">
        <v>31724259.780000001</v>
      </c>
    </row>
    <row r="53" spans="1:7" x14ac:dyDescent="0.25">
      <c r="A53" s="200" t="s">
        <v>599</v>
      </c>
      <c r="B53" s="201">
        <v>0</v>
      </c>
      <c r="C53" s="201">
        <v>100000</v>
      </c>
      <c r="D53" s="199">
        <v>100000</v>
      </c>
      <c r="E53" s="201">
        <v>0</v>
      </c>
      <c r="F53" s="201">
        <v>0</v>
      </c>
      <c r="G53" s="199">
        <v>100000</v>
      </c>
    </row>
    <row r="54" spans="1:7" x14ac:dyDescent="0.25">
      <c r="A54" s="200" t="s">
        <v>601</v>
      </c>
      <c r="B54" s="201">
        <v>1500000</v>
      </c>
      <c r="C54" s="201">
        <v>2193716.6800000002</v>
      </c>
      <c r="D54" s="199">
        <v>3693716.68</v>
      </c>
      <c r="E54" s="201">
        <v>1866535.87</v>
      </c>
      <c r="F54" s="201">
        <v>1866535.87</v>
      </c>
      <c r="G54" s="199">
        <v>1827180.81</v>
      </c>
    </row>
    <row r="55" spans="1:7" s="195" customFormat="1" x14ac:dyDescent="0.25">
      <c r="A55" s="200" t="s">
        <v>602</v>
      </c>
      <c r="B55" s="201">
        <v>47784977.649999999</v>
      </c>
      <c r="C55" s="201">
        <v>6695346.5899999999</v>
      </c>
      <c r="D55" s="199">
        <v>54480324.239999995</v>
      </c>
      <c r="E55" s="201">
        <v>28270148.210000001</v>
      </c>
      <c r="F55" s="201">
        <v>28268133.210000001</v>
      </c>
      <c r="G55" s="199">
        <v>26210176.029999994</v>
      </c>
    </row>
    <row r="56" spans="1:7" s="195" customFormat="1" x14ac:dyDescent="0.25">
      <c r="A56" s="200" t="s">
        <v>603</v>
      </c>
      <c r="B56" s="201">
        <v>150000</v>
      </c>
      <c r="C56" s="201">
        <v>0</v>
      </c>
      <c r="D56" s="199">
        <v>150000</v>
      </c>
      <c r="E56" s="201">
        <v>0</v>
      </c>
      <c r="F56" s="201">
        <v>0</v>
      </c>
      <c r="G56" s="199">
        <v>150000</v>
      </c>
    </row>
    <row r="57" spans="1:7" s="195" customFormat="1" x14ac:dyDescent="0.25">
      <c r="A57" s="200" t="s">
        <v>604</v>
      </c>
      <c r="B57" s="201">
        <v>2004216.61</v>
      </c>
      <c r="C57" s="201">
        <v>362520.47</v>
      </c>
      <c r="D57" s="199">
        <v>2366737.08</v>
      </c>
      <c r="E57" s="201">
        <v>1363195.23</v>
      </c>
      <c r="F57" s="201">
        <v>1299156.58</v>
      </c>
      <c r="G57" s="199">
        <v>1003541.8500000001</v>
      </c>
    </row>
    <row r="58" spans="1:7" s="195" customFormat="1" x14ac:dyDescent="0.25">
      <c r="A58" s="200" t="s">
        <v>606</v>
      </c>
      <c r="B58" s="201">
        <v>0</v>
      </c>
      <c r="C58" s="201">
        <v>264000</v>
      </c>
      <c r="D58" s="199">
        <v>264000</v>
      </c>
      <c r="E58" s="201">
        <v>114000</v>
      </c>
      <c r="F58" s="201">
        <v>114000</v>
      </c>
      <c r="G58" s="199">
        <v>150000</v>
      </c>
    </row>
    <row r="59" spans="1:7" s="195" customFormat="1" x14ac:dyDescent="0.25">
      <c r="A59" s="63"/>
      <c r="B59" s="75"/>
      <c r="C59" s="75"/>
      <c r="D59" s="75"/>
      <c r="E59" s="75"/>
      <c r="F59" s="75"/>
      <c r="G59" s="75"/>
    </row>
    <row r="60" spans="1:7" s="195" customFormat="1" x14ac:dyDescent="0.25">
      <c r="A60" s="63"/>
      <c r="B60" s="75"/>
      <c r="C60" s="75"/>
      <c r="D60" s="75"/>
      <c r="E60" s="75"/>
      <c r="F60" s="75"/>
      <c r="G60" s="75"/>
    </row>
    <row r="61" spans="1:7" s="195" customFormat="1" x14ac:dyDescent="0.25">
      <c r="A61" s="63"/>
      <c r="B61" s="75"/>
      <c r="C61" s="75"/>
      <c r="D61" s="75"/>
      <c r="E61" s="75"/>
      <c r="F61" s="75"/>
      <c r="G61" s="75"/>
    </row>
    <row r="62" spans="1:7" s="195" customFormat="1" x14ac:dyDescent="0.25">
      <c r="A62" s="63"/>
      <c r="B62" s="75"/>
      <c r="C62" s="75"/>
      <c r="D62" s="75"/>
      <c r="E62" s="75"/>
      <c r="F62" s="75"/>
      <c r="G62" s="75"/>
    </row>
    <row r="63" spans="1:7" x14ac:dyDescent="0.25">
      <c r="A63" s="31" t="s">
        <v>150</v>
      </c>
      <c r="B63" s="49"/>
      <c r="C63" s="49"/>
      <c r="D63" s="49"/>
      <c r="E63" s="49"/>
      <c r="F63" s="49"/>
      <c r="G63" s="49"/>
    </row>
    <row r="64" spans="1:7" x14ac:dyDescent="0.25">
      <c r="A64" s="3" t="s">
        <v>378</v>
      </c>
      <c r="B64" s="193">
        <f t="shared" ref="B64:G64" si="2">SUM(B46,B9)</f>
        <v>279139308.19</v>
      </c>
      <c r="C64" s="193">
        <f t="shared" si="2"/>
        <v>82039851.409999996</v>
      </c>
      <c r="D64" s="193">
        <f t="shared" si="2"/>
        <v>361179159.59999996</v>
      </c>
      <c r="E64" s="193">
        <f t="shared" si="2"/>
        <v>163912908.75999996</v>
      </c>
      <c r="F64" s="193">
        <f t="shared" si="2"/>
        <v>154690192.76999998</v>
      </c>
      <c r="G64" s="193">
        <f t="shared" si="2"/>
        <v>197266250.83999997</v>
      </c>
    </row>
    <row r="65" spans="1:7" x14ac:dyDescent="0.25">
      <c r="A65" s="55"/>
      <c r="B65" s="55"/>
      <c r="C65" s="55"/>
      <c r="D65" s="55"/>
      <c r="E65" s="55"/>
      <c r="F65" s="55"/>
      <c r="G65" s="55"/>
    </row>
  </sheetData>
  <mergeCells count="6">
    <mergeCell ref="A7:A8"/>
    <mergeCell ref="B7:F7"/>
    <mergeCell ref="G7:G8"/>
    <mergeCell ref="A1:G1"/>
    <mergeCell ref="A2:G2"/>
    <mergeCell ref="A5:G5"/>
  </mergeCells>
  <dataValidations count="1">
    <dataValidation type="decimal" allowBlank="1" showInputMessage="1" showErrorMessage="1" sqref="B45:G46 B9:G9 B63:G64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63:G64 B45:G45 B46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A46" zoomScale="75" zoomScaleNormal="75" workbookViewId="0">
      <selection activeCell="A27" sqref="A27"/>
    </sheetView>
  </sheetViews>
  <sheetFormatPr baseColWidth="10" defaultColWidth="11" defaultRowHeight="15" x14ac:dyDescent="0.25"/>
  <cols>
    <col min="1" max="1" width="82.85546875" customWidth="1"/>
    <col min="2" max="2" width="22.28515625" customWidth="1"/>
    <col min="3" max="3" width="18.28515625" customWidth="1"/>
    <col min="4" max="6" width="22.28515625" customWidth="1"/>
    <col min="7" max="7" width="19.85546875" bestFit="1" customWidth="1"/>
  </cols>
  <sheetData>
    <row r="1" spans="1:7" ht="40.9" customHeight="1" x14ac:dyDescent="0.25">
      <c r="A1" s="283" t="s">
        <v>383</v>
      </c>
      <c r="B1" s="284"/>
      <c r="C1" s="284"/>
      <c r="D1" s="284"/>
      <c r="E1" s="284"/>
      <c r="F1" s="284"/>
      <c r="G1" s="284"/>
    </row>
    <row r="2" spans="1:7" x14ac:dyDescent="0.25">
      <c r="A2" s="280" t="s">
        <v>576</v>
      </c>
      <c r="B2" s="281"/>
      <c r="C2" s="281"/>
      <c r="D2" s="281"/>
      <c r="E2" s="281"/>
      <c r="F2" s="281"/>
      <c r="G2" s="282"/>
    </row>
    <row r="3" spans="1:7" x14ac:dyDescent="0.25">
      <c r="A3" s="112" t="s">
        <v>384</v>
      </c>
      <c r="B3" s="113"/>
      <c r="C3" s="113"/>
      <c r="D3" s="113"/>
      <c r="E3" s="113"/>
      <c r="F3" s="113"/>
      <c r="G3" s="114"/>
    </row>
    <row r="4" spans="1:7" x14ac:dyDescent="0.25">
      <c r="A4" s="112" t="s">
        <v>385</v>
      </c>
      <c r="B4" s="113"/>
      <c r="C4" s="113"/>
      <c r="D4" s="113"/>
      <c r="E4" s="113"/>
      <c r="F4" s="113"/>
      <c r="G4" s="114"/>
    </row>
    <row r="5" spans="1:7" x14ac:dyDescent="0.25">
      <c r="A5" s="267" t="s">
        <v>577</v>
      </c>
      <c r="B5" s="268"/>
      <c r="C5" s="268"/>
      <c r="D5" s="268"/>
      <c r="E5" s="268"/>
      <c r="F5" s="268"/>
      <c r="G5" s="269"/>
    </row>
    <row r="6" spans="1:7" x14ac:dyDescent="0.25">
      <c r="A6" s="115" t="s">
        <v>2</v>
      </c>
      <c r="B6" s="116"/>
      <c r="C6" s="116"/>
      <c r="D6" s="116"/>
      <c r="E6" s="116"/>
      <c r="F6" s="116"/>
      <c r="G6" s="117"/>
    </row>
    <row r="7" spans="1:7" ht="15.75" customHeight="1" x14ac:dyDescent="0.25">
      <c r="A7" s="270" t="s">
        <v>4</v>
      </c>
      <c r="B7" s="260" t="s">
        <v>298</v>
      </c>
      <c r="C7" s="261"/>
      <c r="D7" s="261"/>
      <c r="E7" s="261"/>
      <c r="F7" s="262"/>
      <c r="G7" s="276" t="s">
        <v>299</v>
      </c>
    </row>
    <row r="8" spans="1:7" ht="30" x14ac:dyDescent="0.25">
      <c r="A8" s="271"/>
      <c r="B8" s="25" t="s">
        <v>204</v>
      </c>
      <c r="C8" s="7" t="s">
        <v>386</v>
      </c>
      <c r="D8" s="25" t="s">
        <v>301</v>
      </c>
      <c r="E8" s="25" t="s">
        <v>189</v>
      </c>
      <c r="F8" s="32" t="s">
        <v>205</v>
      </c>
      <c r="G8" s="275"/>
    </row>
    <row r="9" spans="1:7" ht="16.5" customHeight="1" x14ac:dyDescent="0.25">
      <c r="A9" s="26" t="s">
        <v>387</v>
      </c>
      <c r="B9" s="202">
        <f t="shared" ref="B9:G9" si="0">SUM(B10,B19,B27,B37)</f>
        <v>202306550.64000002</v>
      </c>
      <c r="C9" s="202">
        <f t="shared" si="0"/>
        <v>46330264.040000014</v>
      </c>
      <c r="D9" s="207">
        <f t="shared" si="0"/>
        <v>248636814.67999998</v>
      </c>
      <c r="E9" s="202">
        <f t="shared" si="0"/>
        <v>119627443.64000002</v>
      </c>
      <c r="F9" s="202">
        <f t="shared" si="0"/>
        <v>113998398.87</v>
      </c>
      <c r="G9" s="202">
        <f t="shared" si="0"/>
        <v>129009371.04000001</v>
      </c>
    </row>
    <row r="10" spans="1:7" ht="15" customHeight="1" x14ac:dyDescent="0.25">
      <c r="A10" s="58" t="s">
        <v>388</v>
      </c>
      <c r="B10" s="121">
        <f t="shared" ref="B10:G10" si="1">SUM(B11:B18)</f>
        <v>119680788.89</v>
      </c>
      <c r="C10" s="121">
        <f t="shared" si="1"/>
        <v>3808146.4499999997</v>
      </c>
      <c r="D10" s="208">
        <f t="shared" si="1"/>
        <v>123488935.34</v>
      </c>
      <c r="E10" s="121">
        <f t="shared" si="1"/>
        <v>65692406.829999998</v>
      </c>
      <c r="F10" s="121">
        <f t="shared" si="1"/>
        <v>65142115.280000001</v>
      </c>
      <c r="G10" s="121">
        <f t="shared" si="1"/>
        <v>57796528.50999999</v>
      </c>
    </row>
    <row r="11" spans="1:7" x14ac:dyDescent="0.25">
      <c r="A11" s="77" t="s">
        <v>389</v>
      </c>
      <c r="B11" s="212">
        <v>27315565</v>
      </c>
      <c r="C11" s="121">
        <v>3669450.08</v>
      </c>
      <c r="D11" s="208">
        <v>30985015.079999998</v>
      </c>
      <c r="E11" s="121">
        <v>15316776.75</v>
      </c>
      <c r="F11" s="121">
        <v>15298693.789999999</v>
      </c>
      <c r="G11" s="121">
        <v>15668238.329999998</v>
      </c>
    </row>
    <row r="12" spans="1:7" x14ac:dyDescent="0.25">
      <c r="A12" s="77" t="s">
        <v>390</v>
      </c>
      <c r="B12" s="212">
        <v>526484.4</v>
      </c>
      <c r="C12" s="121">
        <v>0</v>
      </c>
      <c r="D12" s="208">
        <v>526484.4</v>
      </c>
      <c r="E12" s="121">
        <v>322756.96999999997</v>
      </c>
      <c r="F12" s="121">
        <v>321892.65000000002</v>
      </c>
      <c r="G12" s="121">
        <v>203727.43000000005</v>
      </c>
    </row>
    <row r="13" spans="1:7" x14ac:dyDescent="0.25">
      <c r="A13" s="77" t="s">
        <v>391</v>
      </c>
      <c r="B13" s="212">
        <v>22854035.890000001</v>
      </c>
      <c r="C13" s="121">
        <v>2396783.19</v>
      </c>
      <c r="D13" s="208">
        <v>25250819.080000002</v>
      </c>
      <c r="E13" s="121">
        <v>12699280.449999999</v>
      </c>
      <c r="F13" s="121">
        <v>12584443.68</v>
      </c>
      <c r="G13" s="121">
        <v>12551538.630000003</v>
      </c>
    </row>
    <row r="14" spans="1:7" x14ac:dyDescent="0.25">
      <c r="A14" s="77" t="s">
        <v>392</v>
      </c>
      <c r="B14" s="213">
        <v>0</v>
      </c>
      <c r="C14" s="121">
        <v>0</v>
      </c>
      <c r="D14" s="208">
        <v>0</v>
      </c>
      <c r="E14" s="121">
        <v>0</v>
      </c>
      <c r="F14" s="121">
        <v>0</v>
      </c>
      <c r="G14" s="121">
        <v>0</v>
      </c>
    </row>
    <row r="15" spans="1:7" x14ac:dyDescent="0.25">
      <c r="A15" s="77" t="s">
        <v>393</v>
      </c>
      <c r="B15" s="212">
        <v>5686301.6699999999</v>
      </c>
      <c r="C15" s="121">
        <v>0</v>
      </c>
      <c r="D15" s="208">
        <v>5686301.6699999999</v>
      </c>
      <c r="E15" s="121">
        <v>3311421.35</v>
      </c>
      <c r="F15" s="121">
        <v>3297393.84</v>
      </c>
      <c r="G15" s="121">
        <v>2374880.3199999998</v>
      </c>
    </row>
    <row r="16" spans="1:7" x14ac:dyDescent="0.25">
      <c r="A16" s="77" t="s">
        <v>394</v>
      </c>
      <c r="B16" s="213">
        <v>0</v>
      </c>
      <c r="C16" s="121">
        <v>0</v>
      </c>
      <c r="D16" s="208">
        <v>0</v>
      </c>
      <c r="E16" s="121">
        <v>0</v>
      </c>
      <c r="F16" s="121">
        <v>0</v>
      </c>
      <c r="G16" s="121">
        <v>0</v>
      </c>
    </row>
    <row r="17" spans="1:7" x14ac:dyDescent="0.25">
      <c r="A17" s="77" t="s">
        <v>395</v>
      </c>
      <c r="B17" s="212">
        <v>21536158.129999999</v>
      </c>
      <c r="C17" s="121">
        <v>0</v>
      </c>
      <c r="D17" s="208">
        <v>21536158.129999999</v>
      </c>
      <c r="E17" s="121">
        <v>11146509.119999999</v>
      </c>
      <c r="F17" s="121">
        <v>10846999.869999999</v>
      </c>
      <c r="G17" s="121">
        <v>10389649.01</v>
      </c>
    </row>
    <row r="18" spans="1:7" x14ac:dyDescent="0.25">
      <c r="A18" s="77" t="s">
        <v>396</v>
      </c>
      <c r="B18" s="212">
        <v>41762243.799999997</v>
      </c>
      <c r="C18" s="121">
        <v>-2258086.8199999998</v>
      </c>
      <c r="D18" s="208">
        <v>39504156.979999997</v>
      </c>
      <c r="E18" s="121">
        <v>22895662.190000001</v>
      </c>
      <c r="F18" s="121">
        <v>22792691.449999999</v>
      </c>
      <c r="G18" s="121">
        <v>16608494.789999995</v>
      </c>
    </row>
    <row r="19" spans="1:7" x14ac:dyDescent="0.25">
      <c r="A19" s="58" t="s">
        <v>397</v>
      </c>
      <c r="B19" s="121">
        <f t="shared" ref="B19:G19" si="2">SUM(B20:B26)</f>
        <v>71314695.290000007</v>
      </c>
      <c r="C19" s="121">
        <f t="shared" si="2"/>
        <v>41062125.890000008</v>
      </c>
      <c r="D19" s="208">
        <f t="shared" si="2"/>
        <v>112376821.17999999</v>
      </c>
      <c r="E19" s="121">
        <f t="shared" si="2"/>
        <v>48560982.160000004</v>
      </c>
      <c r="F19" s="121">
        <f t="shared" si="2"/>
        <v>43537821.869999997</v>
      </c>
      <c r="G19" s="121">
        <f t="shared" si="2"/>
        <v>63815839.020000011</v>
      </c>
    </row>
    <row r="20" spans="1:7" x14ac:dyDescent="0.25">
      <c r="A20" s="77" t="s">
        <v>398</v>
      </c>
      <c r="B20" s="212">
        <v>7882966.8399999999</v>
      </c>
      <c r="C20" s="203">
        <v>1217217.99</v>
      </c>
      <c r="D20" s="208">
        <v>9100184.8300000001</v>
      </c>
      <c r="E20" s="121">
        <v>5546886.2300000004</v>
      </c>
      <c r="F20" s="121">
        <v>5172446.26</v>
      </c>
      <c r="G20" s="121">
        <v>3553298.5999999996</v>
      </c>
    </row>
    <row r="21" spans="1:7" x14ac:dyDescent="0.25">
      <c r="A21" s="77" t="s">
        <v>399</v>
      </c>
      <c r="B21" s="212">
        <v>34414300.450000003</v>
      </c>
      <c r="C21" s="203">
        <v>37956093.270000003</v>
      </c>
      <c r="D21" s="208">
        <v>72370393.719999999</v>
      </c>
      <c r="E21" s="121">
        <v>22987574.25</v>
      </c>
      <c r="F21" s="121">
        <v>18352162.809999999</v>
      </c>
      <c r="G21" s="121">
        <v>49382819.469999999</v>
      </c>
    </row>
    <row r="22" spans="1:7" x14ac:dyDescent="0.25">
      <c r="A22" s="77" t="s">
        <v>400</v>
      </c>
      <c r="B22" s="213">
        <v>0</v>
      </c>
      <c r="C22" s="204">
        <v>0</v>
      </c>
      <c r="D22" s="208">
        <v>0</v>
      </c>
      <c r="E22" s="121">
        <v>0</v>
      </c>
      <c r="F22" s="121">
        <v>0</v>
      </c>
      <c r="G22" s="121">
        <v>0</v>
      </c>
    </row>
    <row r="23" spans="1:7" x14ac:dyDescent="0.25">
      <c r="A23" s="77" t="s">
        <v>401</v>
      </c>
      <c r="B23" s="212">
        <v>10480736.630000001</v>
      </c>
      <c r="C23" s="203">
        <v>626500</v>
      </c>
      <c r="D23" s="208">
        <v>11107236.630000001</v>
      </c>
      <c r="E23" s="121">
        <v>8440000</v>
      </c>
      <c r="F23" s="121">
        <v>8440000</v>
      </c>
      <c r="G23" s="121">
        <v>2667236.6300000008</v>
      </c>
    </row>
    <row r="24" spans="1:7" x14ac:dyDescent="0.25">
      <c r="A24" s="77" t="s">
        <v>402</v>
      </c>
      <c r="B24" s="212">
        <v>5613011.5</v>
      </c>
      <c r="C24" s="203">
        <v>-490000</v>
      </c>
      <c r="D24" s="208">
        <v>5123011.5</v>
      </c>
      <c r="E24" s="121">
        <v>2935043.83</v>
      </c>
      <c r="F24" s="121">
        <v>2932437.03</v>
      </c>
      <c r="G24" s="121">
        <v>2187967.67</v>
      </c>
    </row>
    <row r="25" spans="1:7" x14ac:dyDescent="0.25">
      <c r="A25" s="77" t="s">
        <v>403</v>
      </c>
      <c r="B25" s="212">
        <v>11331726.880000001</v>
      </c>
      <c r="C25" s="203">
        <v>1756814.63</v>
      </c>
      <c r="D25" s="208">
        <v>13088541.510000002</v>
      </c>
      <c r="E25" s="121">
        <v>8057177.71</v>
      </c>
      <c r="F25" s="121">
        <v>8053598.1900000004</v>
      </c>
      <c r="G25" s="121">
        <v>5031363.8000000017</v>
      </c>
    </row>
    <row r="26" spans="1:7" x14ac:dyDescent="0.25">
      <c r="A26" s="77" t="s">
        <v>404</v>
      </c>
      <c r="B26" s="212">
        <v>1591952.99</v>
      </c>
      <c r="C26" s="203">
        <v>-4500</v>
      </c>
      <c r="D26" s="208">
        <v>1587452.99</v>
      </c>
      <c r="E26" s="121">
        <v>594300.14</v>
      </c>
      <c r="F26" s="121">
        <v>587177.57999999996</v>
      </c>
      <c r="G26" s="121">
        <v>993152.85</v>
      </c>
    </row>
    <row r="27" spans="1:7" x14ac:dyDescent="0.25">
      <c r="A27" s="58" t="s">
        <v>405</v>
      </c>
      <c r="B27" s="121">
        <f t="shared" ref="B27:G27" si="3">SUM(B28:B36)</f>
        <v>11311066.460000001</v>
      </c>
      <c r="C27" s="121">
        <f t="shared" si="3"/>
        <v>1459991.7</v>
      </c>
      <c r="D27" s="208">
        <f t="shared" si="3"/>
        <v>12771058.16</v>
      </c>
      <c r="E27" s="121">
        <f t="shared" si="3"/>
        <v>5374054.6500000004</v>
      </c>
      <c r="F27" s="121">
        <f t="shared" si="3"/>
        <v>5318461.72</v>
      </c>
      <c r="G27" s="121">
        <f t="shared" si="3"/>
        <v>7397003.5100000007</v>
      </c>
    </row>
    <row r="28" spans="1:7" x14ac:dyDescent="0.25">
      <c r="A28" s="80" t="s">
        <v>406</v>
      </c>
      <c r="B28" s="212">
        <v>5147544.6900000004</v>
      </c>
      <c r="C28" s="121">
        <v>17666.7</v>
      </c>
      <c r="D28" s="208">
        <v>5165211.3900000006</v>
      </c>
      <c r="E28" s="121">
        <v>1427818.12</v>
      </c>
      <c r="F28" s="121">
        <v>1419498.04</v>
      </c>
      <c r="G28" s="121">
        <v>3737393.2700000005</v>
      </c>
    </row>
    <row r="29" spans="1:7" x14ac:dyDescent="0.25">
      <c r="A29" s="77" t="s">
        <v>407</v>
      </c>
      <c r="B29" s="212">
        <v>0</v>
      </c>
      <c r="C29" s="121">
        <v>1442325</v>
      </c>
      <c r="D29" s="208">
        <v>1442325</v>
      </c>
      <c r="E29" s="121">
        <v>1340940</v>
      </c>
      <c r="F29" s="121">
        <v>1340940</v>
      </c>
      <c r="G29" s="121">
        <v>101385</v>
      </c>
    </row>
    <row r="30" spans="1:7" x14ac:dyDescent="0.25">
      <c r="A30" s="77" t="s">
        <v>408</v>
      </c>
      <c r="B30" s="213">
        <v>0</v>
      </c>
      <c r="C30" s="121">
        <v>0</v>
      </c>
      <c r="D30" s="208">
        <v>0</v>
      </c>
      <c r="E30" s="121">
        <v>0</v>
      </c>
      <c r="F30" s="121">
        <v>0</v>
      </c>
      <c r="G30" s="121">
        <v>0</v>
      </c>
    </row>
    <row r="31" spans="1:7" x14ac:dyDescent="0.25">
      <c r="A31" s="77" t="s">
        <v>409</v>
      </c>
      <c r="B31" s="213">
        <v>0</v>
      </c>
      <c r="C31" s="121">
        <v>0</v>
      </c>
      <c r="D31" s="208">
        <v>0</v>
      </c>
      <c r="E31" s="121">
        <v>0</v>
      </c>
      <c r="F31" s="121">
        <v>0</v>
      </c>
      <c r="G31" s="121">
        <v>0</v>
      </c>
    </row>
    <row r="32" spans="1:7" x14ac:dyDescent="0.25">
      <c r="A32" s="77" t="s">
        <v>410</v>
      </c>
      <c r="B32" s="213">
        <v>0</v>
      </c>
      <c r="C32" s="121">
        <v>0</v>
      </c>
      <c r="D32" s="208">
        <v>0</v>
      </c>
      <c r="E32" s="121">
        <v>0</v>
      </c>
      <c r="F32" s="121">
        <v>0</v>
      </c>
      <c r="G32" s="121">
        <v>0</v>
      </c>
    </row>
    <row r="33" spans="1:7" ht="14.45" customHeight="1" x14ac:dyDescent="0.25">
      <c r="A33" s="77" t="s">
        <v>411</v>
      </c>
      <c r="B33" s="212">
        <v>2594352.13</v>
      </c>
      <c r="C33" s="121">
        <v>0</v>
      </c>
      <c r="D33" s="208">
        <v>2594352.13</v>
      </c>
      <c r="E33" s="121">
        <v>1107513.9099999999</v>
      </c>
      <c r="F33" s="121">
        <v>1105525.58</v>
      </c>
      <c r="G33" s="121">
        <v>1486838.22</v>
      </c>
    </row>
    <row r="34" spans="1:7" ht="14.45" customHeight="1" x14ac:dyDescent="0.25">
      <c r="A34" s="77" t="s">
        <v>412</v>
      </c>
      <c r="B34" s="212">
        <v>2122000</v>
      </c>
      <c r="C34" s="121">
        <v>0</v>
      </c>
      <c r="D34" s="208">
        <v>2122000</v>
      </c>
      <c r="E34" s="121">
        <v>626961.26</v>
      </c>
      <c r="F34" s="121">
        <v>626961.26</v>
      </c>
      <c r="G34" s="121">
        <v>1495038.74</v>
      </c>
    </row>
    <row r="35" spans="1:7" ht="14.45" customHeight="1" x14ac:dyDescent="0.25">
      <c r="A35" s="77" t="s">
        <v>413</v>
      </c>
      <c r="B35" s="212">
        <v>1447169.64</v>
      </c>
      <c r="C35" s="121">
        <v>0</v>
      </c>
      <c r="D35" s="208">
        <v>1447169.64</v>
      </c>
      <c r="E35" s="121">
        <v>870821.36</v>
      </c>
      <c r="F35" s="121">
        <v>825536.84</v>
      </c>
      <c r="G35" s="121">
        <v>576348.27999999991</v>
      </c>
    </row>
    <row r="36" spans="1:7" ht="14.45" customHeight="1" x14ac:dyDescent="0.25">
      <c r="A36" s="77" t="s">
        <v>414</v>
      </c>
      <c r="B36" s="213">
        <v>0</v>
      </c>
      <c r="C36" s="121">
        <v>0</v>
      </c>
      <c r="D36" s="208">
        <v>0</v>
      </c>
      <c r="E36" s="121">
        <v>0</v>
      </c>
      <c r="F36" s="121">
        <v>0</v>
      </c>
      <c r="G36" s="121">
        <v>0</v>
      </c>
    </row>
    <row r="37" spans="1:7" ht="14.45" customHeight="1" x14ac:dyDescent="0.25">
      <c r="A37" s="59" t="s">
        <v>415</v>
      </c>
      <c r="B37" s="121">
        <f t="shared" ref="B37:G37" si="4">SUM(B38:B41)</f>
        <v>0</v>
      </c>
      <c r="C37" s="121">
        <f t="shared" si="4"/>
        <v>0</v>
      </c>
      <c r="D37" s="208">
        <f t="shared" si="4"/>
        <v>0</v>
      </c>
      <c r="E37" s="121">
        <f t="shared" si="4"/>
        <v>0</v>
      </c>
      <c r="F37" s="121">
        <f t="shared" si="4"/>
        <v>0</v>
      </c>
      <c r="G37" s="121">
        <f t="shared" si="4"/>
        <v>0</v>
      </c>
    </row>
    <row r="38" spans="1:7" x14ac:dyDescent="0.25">
      <c r="A38" s="80" t="s">
        <v>416</v>
      </c>
      <c r="B38" s="121">
        <v>0</v>
      </c>
      <c r="C38" s="121">
        <v>0</v>
      </c>
      <c r="D38" s="208">
        <v>0</v>
      </c>
      <c r="E38" s="121">
        <v>0</v>
      </c>
      <c r="F38" s="121">
        <v>0</v>
      </c>
      <c r="G38" s="121">
        <v>0</v>
      </c>
    </row>
    <row r="39" spans="1:7" ht="30" x14ac:dyDescent="0.25">
      <c r="A39" s="80" t="s">
        <v>417</v>
      </c>
      <c r="B39" s="121">
        <v>0</v>
      </c>
      <c r="C39" s="121">
        <v>0</v>
      </c>
      <c r="D39" s="208">
        <v>0</v>
      </c>
      <c r="E39" s="121">
        <v>0</v>
      </c>
      <c r="F39" s="121">
        <v>0</v>
      </c>
      <c r="G39" s="121">
        <v>0</v>
      </c>
    </row>
    <row r="40" spans="1:7" x14ac:dyDescent="0.25">
      <c r="A40" s="80" t="s">
        <v>418</v>
      </c>
      <c r="B40" s="121">
        <v>0</v>
      </c>
      <c r="C40" s="121">
        <v>0</v>
      </c>
      <c r="D40" s="208">
        <v>0</v>
      </c>
      <c r="E40" s="121">
        <v>0</v>
      </c>
      <c r="F40" s="121">
        <v>0</v>
      </c>
      <c r="G40" s="121">
        <v>0</v>
      </c>
    </row>
    <row r="41" spans="1:7" x14ac:dyDescent="0.25">
      <c r="A41" s="80" t="s">
        <v>419</v>
      </c>
      <c r="B41" s="121">
        <v>0</v>
      </c>
      <c r="C41" s="121">
        <v>0</v>
      </c>
      <c r="D41" s="208">
        <v>0</v>
      </c>
      <c r="E41" s="121">
        <v>0</v>
      </c>
      <c r="F41" s="121">
        <v>0</v>
      </c>
      <c r="G41" s="121">
        <v>0</v>
      </c>
    </row>
    <row r="42" spans="1:7" x14ac:dyDescent="0.25">
      <c r="A42" s="80"/>
      <c r="B42" s="205"/>
      <c r="C42" s="205"/>
      <c r="D42" s="209"/>
      <c r="E42" s="205"/>
      <c r="F42" s="205"/>
      <c r="G42" s="205"/>
    </row>
    <row r="43" spans="1:7" x14ac:dyDescent="0.25">
      <c r="A43" s="3" t="s">
        <v>420</v>
      </c>
      <c r="B43" s="193">
        <f t="shared" ref="B43:G43" si="5">SUM(B44,B53,B61,B71)</f>
        <v>76832757.549999997</v>
      </c>
      <c r="C43" s="193">
        <f t="shared" si="5"/>
        <v>35709587.369999997</v>
      </c>
      <c r="D43" s="210">
        <f t="shared" si="5"/>
        <v>112542344.91999999</v>
      </c>
      <c r="E43" s="193">
        <f t="shared" si="5"/>
        <v>44285465.119999997</v>
      </c>
      <c r="F43" s="193">
        <f t="shared" si="5"/>
        <v>40691793.899999999</v>
      </c>
      <c r="G43" s="193">
        <f t="shared" si="5"/>
        <v>68256879.799999997</v>
      </c>
    </row>
    <row r="44" spans="1:7" x14ac:dyDescent="0.25">
      <c r="A44" s="58" t="s">
        <v>388</v>
      </c>
      <c r="B44" s="121">
        <f t="shared" ref="B44:G44" si="6">SUM(B45:B52)</f>
        <v>50619194.259999998</v>
      </c>
      <c r="C44" s="121">
        <f t="shared" si="6"/>
        <v>11317867.059999999</v>
      </c>
      <c r="D44" s="208">
        <f t="shared" si="6"/>
        <v>61937061.32</v>
      </c>
      <c r="E44" s="121">
        <f t="shared" si="6"/>
        <v>30075722.850000001</v>
      </c>
      <c r="F44" s="121">
        <f t="shared" si="6"/>
        <v>30009669.199999999</v>
      </c>
      <c r="G44" s="121">
        <f t="shared" si="6"/>
        <v>31861338.469999999</v>
      </c>
    </row>
    <row r="45" spans="1:7" x14ac:dyDescent="0.25">
      <c r="A45" s="80" t="s">
        <v>389</v>
      </c>
      <c r="B45" s="203">
        <v>0</v>
      </c>
      <c r="C45" s="121">
        <v>4060000</v>
      </c>
      <c r="D45" s="208">
        <v>4060000</v>
      </c>
      <c r="E45" s="121">
        <v>0</v>
      </c>
      <c r="F45" s="121">
        <v>0</v>
      </c>
      <c r="G45" s="121">
        <v>4060000</v>
      </c>
    </row>
    <row r="46" spans="1:7" x14ac:dyDescent="0.25">
      <c r="A46" s="80" t="s">
        <v>390</v>
      </c>
      <c r="B46" s="204">
        <v>0</v>
      </c>
      <c r="C46" s="121">
        <v>0</v>
      </c>
      <c r="D46" s="208">
        <v>0</v>
      </c>
      <c r="E46" s="121">
        <v>0</v>
      </c>
      <c r="F46" s="121">
        <v>0</v>
      </c>
      <c r="G46" s="121">
        <v>0</v>
      </c>
    </row>
    <row r="47" spans="1:7" x14ac:dyDescent="0.25">
      <c r="A47" s="80" t="s">
        <v>391</v>
      </c>
      <c r="B47" s="203">
        <v>680000</v>
      </c>
      <c r="C47" s="121">
        <v>200000</v>
      </c>
      <c r="D47" s="208">
        <v>880000</v>
      </c>
      <c r="E47" s="121">
        <v>442379.41</v>
      </c>
      <c r="F47" s="121">
        <v>442379.41</v>
      </c>
      <c r="G47" s="121">
        <v>437620.59</v>
      </c>
    </row>
    <row r="48" spans="1:7" x14ac:dyDescent="0.25">
      <c r="A48" s="80" t="s">
        <v>392</v>
      </c>
      <c r="B48" s="204">
        <v>0</v>
      </c>
      <c r="C48" s="121">
        <v>0</v>
      </c>
      <c r="D48" s="208">
        <v>0</v>
      </c>
      <c r="E48" s="121">
        <v>0</v>
      </c>
      <c r="F48" s="121">
        <v>0</v>
      </c>
      <c r="G48" s="121">
        <v>0</v>
      </c>
    </row>
    <row r="49" spans="1:7" x14ac:dyDescent="0.25">
      <c r="A49" s="80" t="s">
        <v>393</v>
      </c>
      <c r="B49" s="204">
        <v>0</v>
      </c>
      <c r="C49" s="121">
        <v>0</v>
      </c>
      <c r="D49" s="208">
        <v>0</v>
      </c>
      <c r="E49" s="121">
        <v>0</v>
      </c>
      <c r="F49" s="121">
        <v>0</v>
      </c>
      <c r="G49" s="121">
        <v>0</v>
      </c>
    </row>
    <row r="50" spans="1:7" x14ac:dyDescent="0.25">
      <c r="A50" s="80" t="s">
        <v>394</v>
      </c>
      <c r="B50" s="204">
        <v>0</v>
      </c>
      <c r="C50" s="121">
        <v>0</v>
      </c>
      <c r="D50" s="208">
        <v>0</v>
      </c>
      <c r="E50" s="121">
        <v>0</v>
      </c>
      <c r="F50" s="121">
        <v>0</v>
      </c>
      <c r="G50" s="121">
        <v>0</v>
      </c>
    </row>
    <row r="51" spans="1:7" x14ac:dyDescent="0.25">
      <c r="A51" s="80" t="s">
        <v>395</v>
      </c>
      <c r="B51" s="203">
        <v>49939194.259999998</v>
      </c>
      <c r="C51" s="121">
        <v>7057867.0599999996</v>
      </c>
      <c r="D51" s="208">
        <v>56997061.32</v>
      </c>
      <c r="E51" s="121">
        <v>29633343.440000001</v>
      </c>
      <c r="F51" s="121">
        <v>29567289.789999999</v>
      </c>
      <c r="G51" s="121">
        <v>27363717.879999999</v>
      </c>
    </row>
    <row r="52" spans="1:7" x14ac:dyDescent="0.25">
      <c r="A52" s="80" t="s">
        <v>396</v>
      </c>
      <c r="B52" s="204">
        <v>0</v>
      </c>
      <c r="C52" s="121">
        <v>0</v>
      </c>
      <c r="D52" s="208">
        <v>0</v>
      </c>
      <c r="E52" s="121">
        <v>0</v>
      </c>
      <c r="F52" s="121">
        <v>0</v>
      </c>
      <c r="G52" s="121">
        <v>0</v>
      </c>
    </row>
    <row r="53" spans="1:7" x14ac:dyDescent="0.25">
      <c r="A53" s="58" t="s">
        <v>397</v>
      </c>
      <c r="B53" s="121">
        <f t="shared" ref="B53:G53" si="7">SUM(B54:B60)</f>
        <v>26213563.289999999</v>
      </c>
      <c r="C53" s="121">
        <f t="shared" si="7"/>
        <v>22474220.309999999</v>
      </c>
      <c r="D53" s="208">
        <f t="shared" si="7"/>
        <v>48687783.599999994</v>
      </c>
      <c r="E53" s="121">
        <f t="shared" si="7"/>
        <v>13228927.01</v>
      </c>
      <c r="F53" s="121">
        <f t="shared" si="7"/>
        <v>9701309.4399999995</v>
      </c>
      <c r="G53" s="121">
        <f t="shared" si="7"/>
        <v>35458856.589999996</v>
      </c>
    </row>
    <row r="54" spans="1:7" x14ac:dyDescent="0.25">
      <c r="A54" s="80" t="s">
        <v>398</v>
      </c>
      <c r="B54" s="121">
        <v>0</v>
      </c>
      <c r="C54" s="121">
        <v>0</v>
      </c>
      <c r="D54" s="208">
        <v>0</v>
      </c>
      <c r="E54" s="121">
        <v>0</v>
      </c>
      <c r="F54" s="121">
        <v>0</v>
      </c>
      <c r="G54" s="121">
        <v>0</v>
      </c>
    </row>
    <row r="55" spans="1:7" x14ac:dyDescent="0.25">
      <c r="A55" s="80" t="s">
        <v>399</v>
      </c>
      <c r="B55" s="121">
        <v>26213563.289999999</v>
      </c>
      <c r="C55" s="121">
        <v>22110220.309999999</v>
      </c>
      <c r="D55" s="208">
        <v>48323783.599999994</v>
      </c>
      <c r="E55" s="121">
        <v>13114927.01</v>
      </c>
      <c r="F55" s="121">
        <v>9587309.4399999995</v>
      </c>
      <c r="G55" s="121">
        <v>35208856.589999996</v>
      </c>
    </row>
    <row r="56" spans="1:7" x14ac:dyDescent="0.25">
      <c r="A56" s="80" t="s">
        <v>400</v>
      </c>
      <c r="B56" s="121">
        <v>0</v>
      </c>
      <c r="C56" s="121">
        <v>0</v>
      </c>
      <c r="D56" s="208">
        <v>0</v>
      </c>
      <c r="E56" s="121">
        <v>0</v>
      </c>
      <c r="F56" s="121">
        <v>0</v>
      </c>
      <c r="G56" s="121">
        <v>0</v>
      </c>
    </row>
    <row r="57" spans="1:7" x14ac:dyDescent="0.25">
      <c r="A57" s="81" t="s">
        <v>401</v>
      </c>
      <c r="B57" s="121">
        <v>0</v>
      </c>
      <c r="C57" s="121">
        <v>0</v>
      </c>
      <c r="D57" s="208">
        <v>0</v>
      </c>
      <c r="E57" s="121">
        <v>0</v>
      </c>
      <c r="F57" s="121">
        <v>0</v>
      </c>
      <c r="G57" s="121">
        <v>0</v>
      </c>
    </row>
    <row r="58" spans="1:7" x14ac:dyDescent="0.25">
      <c r="A58" s="80" t="s">
        <v>402</v>
      </c>
      <c r="B58" s="121">
        <v>0</v>
      </c>
      <c r="C58" s="121">
        <v>100000</v>
      </c>
      <c r="D58" s="208">
        <v>100000</v>
      </c>
      <c r="E58" s="121">
        <v>0</v>
      </c>
      <c r="F58" s="121">
        <v>0</v>
      </c>
      <c r="G58" s="121">
        <v>100000</v>
      </c>
    </row>
    <row r="59" spans="1:7" x14ac:dyDescent="0.25">
      <c r="A59" s="80" t="s">
        <v>403</v>
      </c>
      <c r="B59" s="121">
        <v>0</v>
      </c>
      <c r="C59" s="121">
        <v>264000</v>
      </c>
      <c r="D59" s="208">
        <v>264000</v>
      </c>
      <c r="E59" s="121">
        <v>114000</v>
      </c>
      <c r="F59" s="121">
        <v>114000</v>
      </c>
      <c r="G59" s="121">
        <v>150000</v>
      </c>
    </row>
    <row r="60" spans="1:7" x14ac:dyDescent="0.25">
      <c r="A60" s="80" t="s">
        <v>404</v>
      </c>
      <c r="B60" s="121">
        <v>0</v>
      </c>
      <c r="C60" s="121">
        <v>0</v>
      </c>
      <c r="D60" s="208">
        <v>0</v>
      </c>
      <c r="E60" s="121">
        <v>0</v>
      </c>
      <c r="F60" s="121">
        <v>0</v>
      </c>
      <c r="G60" s="121">
        <v>0</v>
      </c>
    </row>
    <row r="61" spans="1:7" x14ac:dyDescent="0.25">
      <c r="A61" s="58" t="s">
        <v>405</v>
      </c>
      <c r="B61" s="121">
        <f t="shared" ref="B61:G61" si="8">SUM(B62:B70)</f>
        <v>0</v>
      </c>
      <c r="C61" s="121">
        <f t="shared" si="8"/>
        <v>1917500</v>
      </c>
      <c r="D61" s="208">
        <f t="shared" si="8"/>
        <v>1917500</v>
      </c>
      <c r="E61" s="121">
        <f t="shared" si="8"/>
        <v>980815.26</v>
      </c>
      <c r="F61" s="121">
        <f t="shared" si="8"/>
        <v>980815.26</v>
      </c>
      <c r="G61" s="121">
        <f t="shared" si="8"/>
        <v>936684.74</v>
      </c>
    </row>
    <row r="62" spans="1:7" x14ac:dyDescent="0.25">
      <c r="A62" s="80" t="s">
        <v>406</v>
      </c>
      <c r="B62" s="121">
        <v>0</v>
      </c>
      <c r="C62" s="121">
        <v>0</v>
      </c>
      <c r="D62" s="208">
        <v>0</v>
      </c>
      <c r="E62" s="121">
        <v>0</v>
      </c>
      <c r="F62" s="121">
        <v>0</v>
      </c>
      <c r="G62" s="121">
        <v>0</v>
      </c>
    </row>
    <row r="63" spans="1:7" x14ac:dyDescent="0.25">
      <c r="A63" s="80" t="s">
        <v>407</v>
      </c>
      <c r="B63" s="121">
        <v>0</v>
      </c>
      <c r="C63" s="121">
        <v>817500</v>
      </c>
      <c r="D63" s="208">
        <v>817500</v>
      </c>
      <c r="E63" s="121">
        <v>716340</v>
      </c>
      <c r="F63" s="121">
        <v>716340</v>
      </c>
      <c r="G63" s="121">
        <v>101160</v>
      </c>
    </row>
    <row r="64" spans="1:7" x14ac:dyDescent="0.25">
      <c r="A64" s="80" t="s">
        <v>408</v>
      </c>
      <c r="B64" s="121">
        <v>0</v>
      </c>
      <c r="C64" s="121">
        <v>0</v>
      </c>
      <c r="D64" s="208">
        <v>0</v>
      </c>
      <c r="E64" s="121">
        <v>0</v>
      </c>
      <c r="F64" s="121">
        <v>0</v>
      </c>
      <c r="G64" s="121">
        <v>0</v>
      </c>
    </row>
    <row r="65" spans="1:7" x14ac:dyDescent="0.25">
      <c r="A65" s="80" t="s">
        <v>409</v>
      </c>
      <c r="B65" s="121">
        <v>0</v>
      </c>
      <c r="C65" s="121">
        <v>0</v>
      </c>
      <c r="D65" s="208">
        <v>0</v>
      </c>
      <c r="E65" s="121">
        <v>0</v>
      </c>
      <c r="F65" s="121">
        <v>0</v>
      </c>
      <c r="G65" s="121">
        <v>0</v>
      </c>
    </row>
    <row r="66" spans="1:7" x14ac:dyDescent="0.25">
      <c r="A66" s="80" t="s">
        <v>410</v>
      </c>
      <c r="B66" s="121">
        <v>0</v>
      </c>
      <c r="C66" s="121">
        <v>0</v>
      </c>
      <c r="D66" s="208">
        <v>0</v>
      </c>
      <c r="E66" s="121">
        <v>0</v>
      </c>
      <c r="F66" s="121">
        <v>0</v>
      </c>
      <c r="G66" s="121">
        <v>0</v>
      </c>
    </row>
    <row r="67" spans="1:7" x14ac:dyDescent="0.25">
      <c r="A67" s="80" t="s">
        <v>411</v>
      </c>
      <c r="B67" s="121">
        <v>0</v>
      </c>
      <c r="C67" s="121">
        <v>0</v>
      </c>
      <c r="D67" s="208">
        <v>0</v>
      </c>
      <c r="E67" s="121">
        <v>0</v>
      </c>
      <c r="F67" s="121">
        <v>0</v>
      </c>
      <c r="G67" s="121">
        <v>0</v>
      </c>
    </row>
    <row r="68" spans="1:7" x14ac:dyDescent="0.25">
      <c r="A68" s="80" t="s">
        <v>412</v>
      </c>
      <c r="B68" s="121">
        <v>0</v>
      </c>
      <c r="C68" s="121">
        <v>1100000</v>
      </c>
      <c r="D68" s="208">
        <v>1100000</v>
      </c>
      <c r="E68" s="121">
        <v>264475.26</v>
      </c>
      <c r="F68" s="121">
        <v>264475.26</v>
      </c>
      <c r="G68" s="121">
        <v>835524.74</v>
      </c>
    </row>
    <row r="69" spans="1:7" x14ac:dyDescent="0.25">
      <c r="A69" s="80" t="s">
        <v>413</v>
      </c>
      <c r="B69" s="121">
        <v>0</v>
      </c>
      <c r="C69" s="121">
        <v>0</v>
      </c>
      <c r="D69" s="208">
        <v>0</v>
      </c>
      <c r="E69" s="121">
        <v>0</v>
      </c>
      <c r="F69" s="121">
        <v>0</v>
      </c>
      <c r="G69" s="121">
        <v>0</v>
      </c>
    </row>
    <row r="70" spans="1:7" x14ac:dyDescent="0.25">
      <c r="A70" s="80" t="s">
        <v>414</v>
      </c>
      <c r="B70" s="121">
        <v>0</v>
      </c>
      <c r="C70" s="121">
        <v>0</v>
      </c>
      <c r="D70" s="208">
        <v>0</v>
      </c>
      <c r="E70" s="121">
        <v>0</v>
      </c>
      <c r="F70" s="121">
        <v>0</v>
      </c>
      <c r="G70" s="121">
        <v>0</v>
      </c>
    </row>
    <row r="71" spans="1:7" x14ac:dyDescent="0.25">
      <c r="A71" s="59" t="s">
        <v>415</v>
      </c>
      <c r="B71" s="121">
        <f t="shared" ref="B71:G71" si="9">SUM(B72:B75)</f>
        <v>0</v>
      </c>
      <c r="C71" s="121">
        <f t="shared" si="9"/>
        <v>0</v>
      </c>
      <c r="D71" s="208">
        <f t="shared" si="9"/>
        <v>0</v>
      </c>
      <c r="E71" s="121">
        <f t="shared" si="9"/>
        <v>0</v>
      </c>
      <c r="F71" s="121">
        <f t="shared" si="9"/>
        <v>0</v>
      </c>
      <c r="G71" s="121">
        <f t="shared" si="9"/>
        <v>0</v>
      </c>
    </row>
    <row r="72" spans="1:7" x14ac:dyDescent="0.25">
      <c r="A72" s="80" t="s">
        <v>416</v>
      </c>
      <c r="B72" s="121">
        <v>0</v>
      </c>
      <c r="C72" s="121">
        <v>0</v>
      </c>
      <c r="D72" s="208">
        <v>0</v>
      </c>
      <c r="E72" s="121">
        <v>0</v>
      </c>
      <c r="F72" s="121">
        <v>0</v>
      </c>
      <c r="G72" s="121">
        <v>0</v>
      </c>
    </row>
    <row r="73" spans="1:7" ht="30" x14ac:dyDescent="0.25">
      <c r="A73" s="80" t="s">
        <v>417</v>
      </c>
      <c r="B73" s="121">
        <v>0</v>
      </c>
      <c r="C73" s="121">
        <v>0</v>
      </c>
      <c r="D73" s="208">
        <v>0</v>
      </c>
      <c r="E73" s="121">
        <v>0</v>
      </c>
      <c r="F73" s="121">
        <v>0</v>
      </c>
      <c r="G73" s="121">
        <v>0</v>
      </c>
    </row>
    <row r="74" spans="1:7" x14ac:dyDescent="0.25">
      <c r="A74" s="80" t="s">
        <v>418</v>
      </c>
      <c r="B74" s="121">
        <v>0</v>
      </c>
      <c r="C74" s="121">
        <v>0</v>
      </c>
      <c r="D74" s="208">
        <v>0</v>
      </c>
      <c r="E74" s="121">
        <v>0</v>
      </c>
      <c r="F74" s="121">
        <v>0</v>
      </c>
      <c r="G74" s="121">
        <v>0</v>
      </c>
    </row>
    <row r="75" spans="1:7" x14ac:dyDescent="0.25">
      <c r="A75" s="80" t="s">
        <v>419</v>
      </c>
      <c r="B75" s="121">
        <v>0</v>
      </c>
      <c r="C75" s="121">
        <v>0</v>
      </c>
      <c r="D75" s="208">
        <v>0</v>
      </c>
      <c r="E75" s="121">
        <v>0</v>
      </c>
      <c r="F75" s="121">
        <v>0</v>
      </c>
      <c r="G75" s="121">
        <v>0</v>
      </c>
    </row>
    <row r="76" spans="1:7" x14ac:dyDescent="0.25">
      <c r="A76" s="45"/>
      <c r="B76" s="206"/>
      <c r="C76" s="206"/>
      <c r="D76" s="211"/>
      <c r="E76" s="206"/>
      <c r="F76" s="206"/>
      <c r="G76" s="206"/>
    </row>
    <row r="77" spans="1:7" x14ac:dyDescent="0.25">
      <c r="A77" s="3" t="s">
        <v>378</v>
      </c>
      <c r="B77" s="193">
        <f t="shared" ref="B77:G77" si="10">B43+B9</f>
        <v>279139308.19</v>
      </c>
      <c r="C77" s="193">
        <f t="shared" si="10"/>
        <v>82039851.410000011</v>
      </c>
      <c r="D77" s="210">
        <f t="shared" si="10"/>
        <v>361179159.59999996</v>
      </c>
      <c r="E77" s="193">
        <f t="shared" si="10"/>
        <v>163912908.76000002</v>
      </c>
      <c r="F77" s="193">
        <f t="shared" si="10"/>
        <v>154690192.77000001</v>
      </c>
      <c r="G77" s="193">
        <f t="shared" si="10"/>
        <v>197266250.84</v>
      </c>
    </row>
    <row r="78" spans="1:7" x14ac:dyDescent="0.25">
      <c r="A78" s="55"/>
      <c r="B78" s="82"/>
      <c r="C78" s="192"/>
      <c r="D78" s="175"/>
      <c r="E78" s="192"/>
      <c r="F78" s="82"/>
      <c r="G78" s="192"/>
    </row>
  </sheetData>
  <mergeCells count="6">
    <mergeCell ref="A7:A8"/>
    <mergeCell ref="B7:F7"/>
    <mergeCell ref="G7:G8"/>
    <mergeCell ref="A1:G1"/>
    <mergeCell ref="A2:G2"/>
    <mergeCell ref="A5:G5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0 B19:G19 B27:G27 B37:G44 B53:G53 B61:G61 B54 B56:B60 B71:G77 B62:B70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opLeftCell="A16" zoomScale="75" zoomScaleNormal="75" workbookViewId="0">
      <selection activeCell="E33" sqref="E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77" t="s">
        <v>421</v>
      </c>
      <c r="B1" s="255"/>
      <c r="C1" s="255"/>
      <c r="D1" s="255"/>
      <c r="E1" s="255"/>
      <c r="F1" s="255"/>
      <c r="G1" s="256"/>
    </row>
    <row r="2" spans="1:7" x14ac:dyDescent="0.25">
      <c r="A2" s="109" t="str">
        <f>'Formato 1'!A2</f>
        <v xml:space="preserve"> Municipio de Uriangato Gto.</v>
      </c>
      <c r="B2" s="110"/>
      <c r="C2" s="110"/>
      <c r="D2" s="110"/>
      <c r="E2" s="110"/>
      <c r="F2" s="110"/>
      <c r="G2" s="111"/>
    </row>
    <row r="3" spans="1:7" x14ac:dyDescent="0.25">
      <c r="A3" s="112" t="s">
        <v>296</v>
      </c>
      <c r="B3" s="113"/>
      <c r="C3" s="113"/>
      <c r="D3" s="113"/>
      <c r="E3" s="113"/>
      <c r="F3" s="113"/>
      <c r="G3" s="114"/>
    </row>
    <row r="4" spans="1:7" x14ac:dyDescent="0.25">
      <c r="A4" s="112" t="s">
        <v>422</v>
      </c>
      <c r="B4" s="113"/>
      <c r="C4" s="113"/>
      <c r="D4" s="113"/>
      <c r="E4" s="113"/>
      <c r="F4" s="113"/>
      <c r="G4" s="114"/>
    </row>
    <row r="5" spans="1:7" x14ac:dyDescent="0.25">
      <c r="A5" s="112" t="str">
        <f>'Formato 3'!A4</f>
        <v>Del 01 de Enero al 30 de Septiembre de 2025</v>
      </c>
      <c r="B5" s="113"/>
      <c r="C5" s="113"/>
      <c r="D5" s="113"/>
      <c r="E5" s="113"/>
      <c r="F5" s="113"/>
      <c r="G5" s="114"/>
    </row>
    <row r="6" spans="1:7" x14ac:dyDescent="0.25">
      <c r="A6" s="115" t="s">
        <v>2</v>
      </c>
      <c r="B6" s="116"/>
      <c r="C6" s="116"/>
      <c r="D6" s="116"/>
      <c r="E6" s="116"/>
      <c r="F6" s="116"/>
      <c r="G6" s="117"/>
    </row>
    <row r="7" spans="1:7" x14ac:dyDescent="0.25">
      <c r="A7" s="270" t="s">
        <v>4</v>
      </c>
      <c r="B7" s="275" t="s">
        <v>298</v>
      </c>
      <c r="C7" s="275"/>
      <c r="D7" s="275"/>
      <c r="E7" s="275"/>
      <c r="F7" s="275"/>
      <c r="G7" s="275" t="s">
        <v>299</v>
      </c>
    </row>
    <row r="8" spans="1:7" ht="30" x14ac:dyDescent="0.25">
      <c r="A8" s="271"/>
      <c r="B8" s="7" t="s">
        <v>204</v>
      </c>
      <c r="C8" s="33" t="s">
        <v>386</v>
      </c>
      <c r="D8" s="33" t="s">
        <v>231</v>
      </c>
      <c r="E8" s="33" t="s">
        <v>189</v>
      </c>
      <c r="F8" s="33" t="s">
        <v>205</v>
      </c>
      <c r="G8" s="285"/>
    </row>
    <row r="9" spans="1:7" ht="15.75" customHeight="1" x14ac:dyDescent="0.25">
      <c r="A9" s="26" t="s">
        <v>423</v>
      </c>
      <c r="B9" s="215">
        <f t="shared" ref="B9:G9" si="0">SUM(B10,B11,B12,B15,B16,B19)</f>
        <v>91044878.579999998</v>
      </c>
      <c r="C9" s="217">
        <f t="shared" si="0"/>
        <v>-687897.96</v>
      </c>
      <c r="D9" s="217">
        <f t="shared" si="0"/>
        <v>90356980.620000005</v>
      </c>
      <c r="E9" s="217">
        <f t="shared" si="0"/>
        <v>51426442.100000001</v>
      </c>
      <c r="F9" s="217">
        <f t="shared" si="0"/>
        <v>51426442.100000001</v>
      </c>
      <c r="G9" s="217">
        <f t="shared" si="0"/>
        <v>38930538.520000003</v>
      </c>
    </row>
    <row r="10" spans="1:7" x14ac:dyDescent="0.25">
      <c r="A10" s="58" t="s">
        <v>424</v>
      </c>
      <c r="B10" s="214">
        <v>91044878.579999998</v>
      </c>
      <c r="C10" s="153">
        <v>-687897.96</v>
      </c>
      <c r="D10" s="153">
        <v>90356980.620000005</v>
      </c>
      <c r="E10" s="153">
        <v>51426442.100000001</v>
      </c>
      <c r="F10" s="153">
        <v>51426442.100000001</v>
      </c>
      <c r="G10" s="218">
        <v>38930538.520000003</v>
      </c>
    </row>
    <row r="11" spans="1:7" ht="15.75" customHeight="1" x14ac:dyDescent="0.25">
      <c r="A11" s="58" t="s">
        <v>425</v>
      </c>
      <c r="B11" s="76">
        <v>0</v>
      </c>
      <c r="C11" s="76">
        <v>0</v>
      </c>
      <c r="D11" s="218">
        <v>0</v>
      </c>
      <c r="E11" s="218">
        <v>0</v>
      </c>
      <c r="F11" s="218">
        <v>0</v>
      </c>
      <c r="G11" s="218">
        <f t="shared" ref="G11:G19" si="1">D11-E11</f>
        <v>0</v>
      </c>
    </row>
    <row r="12" spans="1:7" x14ac:dyDescent="0.25">
      <c r="A12" s="58" t="s">
        <v>426</v>
      </c>
      <c r="B12" s="76">
        <f t="shared" ref="B12:G12" si="2">B13+B14</f>
        <v>0</v>
      </c>
      <c r="C12" s="76">
        <f t="shared" si="2"/>
        <v>0</v>
      </c>
      <c r="D12" s="218">
        <f t="shared" si="2"/>
        <v>0</v>
      </c>
      <c r="E12" s="218">
        <f t="shared" si="2"/>
        <v>0</v>
      </c>
      <c r="F12" s="218">
        <f t="shared" si="2"/>
        <v>0</v>
      </c>
      <c r="G12" s="218">
        <f t="shared" si="2"/>
        <v>0</v>
      </c>
    </row>
    <row r="13" spans="1:7" x14ac:dyDescent="0.25">
      <c r="A13" s="77" t="s">
        <v>427</v>
      </c>
      <c r="B13" s="76">
        <v>0</v>
      </c>
      <c r="C13" s="76">
        <v>0</v>
      </c>
      <c r="D13" s="218">
        <v>0</v>
      </c>
      <c r="E13" s="218">
        <v>0</v>
      </c>
      <c r="F13" s="218">
        <v>0</v>
      </c>
      <c r="G13" s="218">
        <f t="shared" si="1"/>
        <v>0</v>
      </c>
    </row>
    <row r="14" spans="1:7" x14ac:dyDescent="0.25">
      <c r="A14" s="77" t="s">
        <v>428</v>
      </c>
      <c r="B14" s="76">
        <v>0</v>
      </c>
      <c r="C14" s="76">
        <v>0</v>
      </c>
      <c r="D14" s="218">
        <v>0</v>
      </c>
      <c r="E14" s="218">
        <v>0</v>
      </c>
      <c r="F14" s="218">
        <v>0</v>
      </c>
      <c r="G14" s="218">
        <f t="shared" si="1"/>
        <v>0</v>
      </c>
    </row>
    <row r="15" spans="1:7" x14ac:dyDescent="0.25">
      <c r="A15" s="58" t="s">
        <v>429</v>
      </c>
      <c r="B15" s="76">
        <v>0</v>
      </c>
      <c r="C15" s="76">
        <v>0</v>
      </c>
      <c r="D15" s="218">
        <v>0</v>
      </c>
      <c r="E15" s="218">
        <v>0</v>
      </c>
      <c r="F15" s="218">
        <v>0</v>
      </c>
      <c r="G15" s="218">
        <f t="shared" si="1"/>
        <v>0</v>
      </c>
    </row>
    <row r="16" spans="1:7" ht="30" x14ac:dyDescent="0.25">
      <c r="A16" s="59" t="s">
        <v>430</v>
      </c>
      <c r="B16" s="76">
        <f t="shared" ref="B16:G16" si="3">B17+B18</f>
        <v>0</v>
      </c>
      <c r="C16" s="76">
        <f t="shared" si="3"/>
        <v>0</v>
      </c>
      <c r="D16" s="218">
        <f t="shared" si="3"/>
        <v>0</v>
      </c>
      <c r="E16" s="218">
        <f t="shared" si="3"/>
        <v>0</v>
      </c>
      <c r="F16" s="218">
        <f t="shared" si="3"/>
        <v>0</v>
      </c>
      <c r="G16" s="218">
        <f t="shared" si="3"/>
        <v>0</v>
      </c>
    </row>
    <row r="17" spans="1:7" x14ac:dyDescent="0.25">
      <c r="A17" s="77" t="s">
        <v>431</v>
      </c>
      <c r="B17" s="76">
        <v>0</v>
      </c>
      <c r="C17" s="76">
        <v>0</v>
      </c>
      <c r="D17" s="218">
        <v>0</v>
      </c>
      <c r="E17" s="218">
        <v>0</v>
      </c>
      <c r="F17" s="218">
        <v>0</v>
      </c>
      <c r="G17" s="218">
        <f t="shared" si="1"/>
        <v>0</v>
      </c>
    </row>
    <row r="18" spans="1:7" x14ac:dyDescent="0.25">
      <c r="A18" s="77" t="s">
        <v>432</v>
      </c>
      <c r="B18" s="76">
        <v>0</v>
      </c>
      <c r="C18" s="76">
        <v>0</v>
      </c>
      <c r="D18" s="218">
        <v>0</v>
      </c>
      <c r="E18" s="218">
        <v>0</v>
      </c>
      <c r="F18" s="218">
        <v>0</v>
      </c>
      <c r="G18" s="218">
        <f t="shared" si="1"/>
        <v>0</v>
      </c>
    </row>
    <row r="19" spans="1:7" x14ac:dyDescent="0.25">
      <c r="A19" s="58" t="s">
        <v>433</v>
      </c>
      <c r="B19" s="76">
        <v>0</v>
      </c>
      <c r="C19" s="76">
        <v>0</v>
      </c>
      <c r="D19" s="218">
        <v>0</v>
      </c>
      <c r="E19" s="218">
        <v>0</v>
      </c>
      <c r="F19" s="218">
        <v>0</v>
      </c>
      <c r="G19" s="218">
        <f t="shared" si="1"/>
        <v>0</v>
      </c>
    </row>
    <row r="20" spans="1:7" x14ac:dyDescent="0.25">
      <c r="A20" s="45"/>
      <c r="B20" s="78"/>
      <c r="C20" s="78"/>
      <c r="D20" s="219"/>
      <c r="E20" s="219"/>
      <c r="F20" s="219"/>
      <c r="G20" s="219"/>
    </row>
    <row r="21" spans="1:7" x14ac:dyDescent="0.25">
      <c r="A21" s="34" t="s">
        <v>434</v>
      </c>
      <c r="B21" s="217">
        <f t="shared" ref="B21:G21" si="4">SUM(B22,B23,B24,B27,B28,B31)</f>
        <v>46886418.390000001</v>
      </c>
      <c r="C21" s="216">
        <f t="shared" si="4"/>
        <v>-1353557.07</v>
      </c>
      <c r="D21" s="217">
        <f t="shared" si="4"/>
        <v>45532861.32</v>
      </c>
      <c r="E21" s="217">
        <f t="shared" si="4"/>
        <v>26655648.66</v>
      </c>
      <c r="F21" s="217">
        <f t="shared" si="4"/>
        <v>26655648.66</v>
      </c>
      <c r="G21" s="217">
        <f t="shared" si="4"/>
        <v>18877212.66</v>
      </c>
    </row>
    <row r="22" spans="1:7" x14ac:dyDescent="0.25">
      <c r="A22" s="58" t="s">
        <v>424</v>
      </c>
      <c r="B22" s="153">
        <v>46886418.390000001</v>
      </c>
      <c r="C22" s="153">
        <v>-1353557.07</v>
      </c>
      <c r="D22" s="153">
        <v>45532861.32</v>
      </c>
      <c r="E22" s="153">
        <v>26655648.66</v>
      </c>
      <c r="F22" s="153">
        <v>26655648.66</v>
      </c>
      <c r="G22" s="218">
        <v>18877212.66</v>
      </c>
    </row>
    <row r="23" spans="1:7" x14ac:dyDescent="0.25">
      <c r="A23" s="58" t="s">
        <v>425</v>
      </c>
      <c r="B23" s="76">
        <v>0</v>
      </c>
      <c r="C23" s="76">
        <v>0</v>
      </c>
      <c r="D23" s="218">
        <v>0</v>
      </c>
      <c r="E23" s="218">
        <v>0</v>
      </c>
      <c r="F23" s="218">
        <v>0</v>
      </c>
      <c r="G23" s="218">
        <f t="shared" ref="G23:G31" si="5">D23-E23</f>
        <v>0</v>
      </c>
    </row>
    <row r="24" spans="1:7" x14ac:dyDescent="0.25">
      <c r="A24" s="58" t="s">
        <v>426</v>
      </c>
      <c r="B24" s="76">
        <f t="shared" ref="B24:G24" si="6">B25+B26</f>
        <v>0</v>
      </c>
      <c r="C24" s="76">
        <f t="shared" si="6"/>
        <v>0</v>
      </c>
      <c r="D24" s="218">
        <f t="shared" si="6"/>
        <v>0</v>
      </c>
      <c r="E24" s="218">
        <f t="shared" si="6"/>
        <v>0</v>
      </c>
      <c r="F24" s="218">
        <f t="shared" si="6"/>
        <v>0</v>
      </c>
      <c r="G24" s="218">
        <f t="shared" si="6"/>
        <v>0</v>
      </c>
    </row>
    <row r="25" spans="1:7" x14ac:dyDescent="0.25">
      <c r="A25" s="77" t="s">
        <v>427</v>
      </c>
      <c r="B25" s="76">
        <v>0</v>
      </c>
      <c r="C25" s="76">
        <v>0</v>
      </c>
      <c r="D25" s="218">
        <v>0</v>
      </c>
      <c r="E25" s="218">
        <v>0</v>
      </c>
      <c r="F25" s="218">
        <v>0</v>
      </c>
      <c r="G25" s="218">
        <f t="shared" si="5"/>
        <v>0</v>
      </c>
    </row>
    <row r="26" spans="1:7" x14ac:dyDescent="0.25">
      <c r="A26" s="77" t="s">
        <v>428</v>
      </c>
      <c r="B26" s="76">
        <v>0</v>
      </c>
      <c r="C26" s="76">
        <v>0</v>
      </c>
      <c r="D26" s="218">
        <v>0</v>
      </c>
      <c r="E26" s="218">
        <v>0</v>
      </c>
      <c r="F26" s="218">
        <v>0</v>
      </c>
      <c r="G26" s="218">
        <f t="shared" si="5"/>
        <v>0</v>
      </c>
    </row>
    <row r="27" spans="1:7" x14ac:dyDescent="0.25">
      <c r="A27" s="58" t="s">
        <v>429</v>
      </c>
      <c r="B27" s="76">
        <v>0</v>
      </c>
      <c r="C27" s="76">
        <v>0</v>
      </c>
      <c r="D27" s="218">
        <v>0</v>
      </c>
      <c r="E27" s="218">
        <v>0</v>
      </c>
      <c r="F27" s="218">
        <v>0</v>
      </c>
      <c r="G27" s="218">
        <f t="shared" si="5"/>
        <v>0</v>
      </c>
    </row>
    <row r="28" spans="1:7" ht="30" x14ac:dyDescent="0.25">
      <c r="A28" s="59" t="s">
        <v>430</v>
      </c>
      <c r="B28" s="76">
        <f t="shared" ref="B28:G28" si="7">B29+B30</f>
        <v>0</v>
      </c>
      <c r="C28" s="76">
        <f t="shared" si="7"/>
        <v>0</v>
      </c>
      <c r="D28" s="218">
        <f t="shared" si="7"/>
        <v>0</v>
      </c>
      <c r="E28" s="218">
        <f t="shared" si="7"/>
        <v>0</v>
      </c>
      <c r="F28" s="218">
        <f t="shared" si="7"/>
        <v>0</v>
      </c>
      <c r="G28" s="218">
        <f t="shared" si="7"/>
        <v>0</v>
      </c>
    </row>
    <row r="29" spans="1:7" x14ac:dyDescent="0.25">
      <c r="A29" s="77" t="s">
        <v>431</v>
      </c>
      <c r="B29" s="76">
        <v>0</v>
      </c>
      <c r="C29" s="76">
        <v>0</v>
      </c>
      <c r="D29" s="218">
        <v>0</v>
      </c>
      <c r="E29" s="218">
        <v>0</v>
      </c>
      <c r="F29" s="218">
        <v>0</v>
      </c>
      <c r="G29" s="218">
        <f t="shared" si="5"/>
        <v>0</v>
      </c>
    </row>
    <row r="30" spans="1:7" x14ac:dyDescent="0.25">
      <c r="A30" s="77" t="s">
        <v>432</v>
      </c>
      <c r="B30" s="76">
        <v>0</v>
      </c>
      <c r="C30" s="76">
        <v>0</v>
      </c>
      <c r="D30" s="218">
        <v>0</v>
      </c>
      <c r="E30" s="218">
        <v>0</v>
      </c>
      <c r="F30" s="218">
        <v>0</v>
      </c>
      <c r="G30" s="218">
        <f t="shared" si="5"/>
        <v>0</v>
      </c>
    </row>
    <row r="31" spans="1:7" x14ac:dyDescent="0.25">
      <c r="A31" s="58" t="s">
        <v>433</v>
      </c>
      <c r="B31" s="76">
        <v>0</v>
      </c>
      <c r="C31" s="76">
        <v>0</v>
      </c>
      <c r="D31" s="218">
        <v>0</v>
      </c>
      <c r="E31" s="218">
        <v>0</v>
      </c>
      <c r="F31" s="218">
        <v>0</v>
      </c>
      <c r="G31" s="218">
        <f t="shared" si="5"/>
        <v>0</v>
      </c>
    </row>
    <row r="32" spans="1:7" x14ac:dyDescent="0.25">
      <c r="A32" s="45"/>
      <c r="B32" s="78"/>
      <c r="C32" s="78"/>
      <c r="D32" s="219"/>
      <c r="E32" s="219"/>
      <c r="F32" s="219"/>
      <c r="G32" s="219"/>
    </row>
    <row r="33" spans="1:7" ht="14.45" customHeight="1" x14ac:dyDescent="0.25">
      <c r="A33" s="3" t="s">
        <v>435</v>
      </c>
      <c r="B33" s="217">
        <f t="shared" ref="B33:G33" si="8">B21+B9</f>
        <v>137931296.97</v>
      </c>
      <c r="C33" s="217">
        <f t="shared" si="8"/>
        <v>-2041455.03</v>
      </c>
      <c r="D33" s="217">
        <f t="shared" si="8"/>
        <v>135889841.94</v>
      </c>
      <c r="E33" s="217">
        <f t="shared" si="8"/>
        <v>78082090.760000005</v>
      </c>
      <c r="F33" s="217">
        <f t="shared" si="8"/>
        <v>78082090.760000005</v>
      </c>
      <c r="G33" s="217">
        <f t="shared" si="8"/>
        <v>57807751.180000007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6aa8a68a-ab09-4ac8-a697-fdce915bc567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dcterms:created xsi:type="dcterms:W3CDTF">2023-03-16T22:14:51Z</dcterms:created>
  <dcterms:modified xsi:type="dcterms:W3CDTF">2025-10-29T15:36:14Z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