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-105" yWindow="-105" windowWidth="23250" windowHeight="12450" firstSheet="7" activeTab="13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7" l="1"/>
  <c r="D33" i="6" l="1"/>
  <c r="D32" i="6"/>
  <c r="D31" i="6"/>
  <c r="D30" i="6"/>
  <c r="D29" i="6"/>
  <c r="D27" i="6"/>
  <c r="D26" i="6"/>
  <c r="D25" i="6"/>
  <c r="D24" i="6"/>
  <c r="D23" i="6"/>
  <c r="D22" i="6"/>
  <c r="D21" i="6"/>
  <c r="D20" i="6"/>
  <c r="D19" i="6"/>
  <c r="D18" i="6"/>
  <c r="D17" i="6"/>
  <c r="D14" i="6"/>
  <c r="D13" i="6"/>
  <c r="D12" i="6"/>
  <c r="D11" i="6"/>
  <c r="D10" i="6"/>
  <c r="D9" i="6"/>
  <c r="A2" i="25" l="1"/>
  <c r="G17" i="22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D29" i="19"/>
  <c r="E29" i="19"/>
  <c r="F29" i="19"/>
  <c r="G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G28" i="22" l="1"/>
  <c r="F30" i="20"/>
  <c r="C29" i="19"/>
  <c r="B29" i="19"/>
  <c r="C31" i="16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45" i="8"/>
  <c r="D45" i="8"/>
  <c r="E45" i="8"/>
  <c r="F45" i="8"/>
  <c r="G45" i="8"/>
  <c r="B45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45" i="6"/>
  <c r="F37" i="6"/>
  <c r="F35" i="6"/>
  <c r="F28" i="6"/>
  <c r="F16" i="6"/>
  <c r="F41" i="6" s="1"/>
  <c r="E75" i="6"/>
  <c r="E67" i="6"/>
  <c r="E59" i="6"/>
  <c r="E54" i="6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C9" i="9" l="1"/>
  <c r="F61" i="8"/>
  <c r="E61" i="8"/>
  <c r="E84" i="7"/>
  <c r="C9" i="7"/>
  <c r="G28" i="7"/>
  <c r="E65" i="6"/>
  <c r="C65" i="6"/>
  <c r="F65" i="6"/>
  <c r="D41" i="6"/>
  <c r="G28" i="6"/>
  <c r="E47" i="2"/>
  <c r="E59" i="2" s="1"/>
  <c r="E79" i="2"/>
  <c r="E81" i="2"/>
  <c r="F79" i="2"/>
  <c r="F47" i="2"/>
  <c r="F59" i="2" s="1"/>
  <c r="K20" i="4"/>
  <c r="E20" i="4"/>
  <c r="I20" i="4"/>
  <c r="C43" i="9"/>
  <c r="B43" i="9"/>
  <c r="D9" i="9"/>
  <c r="E9" i="9"/>
  <c r="G9" i="9"/>
  <c r="B9" i="9"/>
  <c r="D43" i="9"/>
  <c r="E43" i="9"/>
  <c r="G43" i="9"/>
  <c r="B61" i="8"/>
  <c r="D61" i="8"/>
  <c r="C61" i="8"/>
  <c r="G61" i="8"/>
  <c r="G123" i="7"/>
  <c r="B84" i="7"/>
  <c r="C84" i="7"/>
  <c r="C159" i="7" s="1"/>
  <c r="G18" i="7"/>
  <c r="G38" i="7"/>
  <c r="G75" i="7"/>
  <c r="G93" i="7"/>
  <c r="G133" i="7"/>
  <c r="G150" i="7"/>
  <c r="B9" i="7"/>
  <c r="D84" i="7"/>
  <c r="E9" i="7"/>
  <c r="E159" i="7" s="1"/>
  <c r="F84" i="7"/>
  <c r="G58" i="7"/>
  <c r="G113" i="7"/>
  <c r="G137" i="7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C77" i="9" l="1"/>
  <c r="G77" i="9"/>
  <c r="E77" i="9"/>
  <c r="D77" i="9"/>
  <c r="B159" i="7"/>
  <c r="G9" i="7"/>
  <c r="B70" i="6"/>
  <c r="F81" i="2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<sst xmlns="http://schemas.openxmlformats.org/spreadsheetml/2006/main" count="1060" uniqueCount="632">
  <si>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</si>
  <si>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</si>
  <si>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</si>
  <si>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</si>
  <si>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</si>
  <si>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</si>
  <si>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</si>
  <si>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</si>
  <si>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</si>
  <si>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</si>
  <si>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</si>
  <si>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</si>
  <si>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</si>
  <si>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</si>
  <si>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</si>
  <si>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</si>
  <si>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</si>
  <si>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</si>
  <si>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</si>
  <si>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</si>
  <si>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</si>
  <si>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</si>
  <si>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</si>
  <si>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</si>
  <si>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</si>
  <si>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</si>
  <si>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</si>
  <si>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</si>
  <si>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</si>
  <si>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</si>
  <si>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</si>
  <si>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</si>
  <si>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</si>
  <si>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</si>
  <si>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</si>
  <si>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</si>
  <si>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</si>
  <si>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</si>
  <si>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</si>
  <si>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</si>
  <si>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</si>
  <si>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</si>
  <si>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</si>
  <si>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</si>
  <si>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</si>
  <si>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</si>
  <si>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</si>
  <si>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</si>
  <si>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</si>
  <si>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</si>
  <si>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</si>
  <si>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</si>
  <si>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</si>
  <si>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</si>
  <si>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</si>
  <si>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</si>
  <si>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</si>
  <si>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</si>
  <si>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</si>
  <si>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</si>
  <si>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</si>
  <si>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</si>
  <si>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</si>
  <si>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</si>
  <si>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</si>
  <si>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</si>
  <si>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</si>
  <si>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</si>
  <si>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</si>
  <si>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</si>
  <si>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</si>
  <si>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</si>
  <si>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</si>
  <si>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</si>
  <si>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</si>
  <si>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</si>
  <si>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</si>
  <si>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</si>
  <si>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</si>
  <si>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</si>
  <si>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</si>
  <si>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</si>
  <si>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</si>
  <si>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</si>
  <si>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</si>
  <si>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</si>
  <si>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</si>
  <si>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</si>
  <si>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</si>
  <si>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</si>
  <si>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</si>
  <si>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</si>
  <si>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</si>
  <si>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</si>
  <si>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</si>
  <si>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</si>
  <si>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</si>
  <si>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</si>
  <si>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</si>
  <si>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</si>
  <si>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</si>
  <si>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</si>
  <si>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</si>
  <si>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</si>
  <si>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</si>
  <si>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</si>
  <si>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</si>
  <si>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</si>
  <si>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</si>
  <si>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</si>
  <si>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</si>
  <si>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</si>
  <si>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</si>
  <si>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</si>
  <si>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</si>
  <si>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</si>
  <si>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</si>
  <si>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</si>
  <si>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</si>
  <si>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</si>
  <si>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</si>
  <si>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</si>
  <si>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</si>
  <si>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</si>
  <si>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</si>
  <si>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</si>
  <si>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</si>
  <si>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</si>
  <si>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</si>
  <si>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</si>
  <si>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</si>
  <si>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</si>
  <si>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</si>
  <si>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</si>
  <si>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</si>
  <si>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</si>
  <si>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</si>
  <si>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</si>
  <si>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</si>
  <si>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</si>
  <si>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</si>
  <si>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</si>
  <si>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</si>
  <si>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</si>
  <si>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</si>
  <si>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</si>
  <si>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</si>
  <si>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</si>
  <si>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</si>
  <si>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</si>
  <si>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</si>
  <si>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</si>
  <si>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</si>
  <si>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</si>
  <si>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</si>
  <si>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</si>
  <si>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</si>
  <si>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</si>
  <si>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</si>
  <si>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</si>
  <si>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</si>
  <si>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</si>
  <si>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</si>
  <si>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</si>
  <si>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</si>
  <si>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</si>
  <si>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</si>
  <si>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</si>
  <si>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</si>
  <si>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</si>
  <si>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</si>
  <si>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</si>
  <si>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</si>
  <si>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</si>
  <si>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</si>
  <si>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</si>
  <si>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</si>
  <si>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</si>
  <si>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</si>
  <si>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</si>
  <si>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</si>
  <si>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</si>
  <si>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</si>
  <si>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</si>
  <si>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</si>
  <si>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</si>
  <si>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</si>
  <si>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</si>
  <si>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</si>
  <si>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</si>
  <si>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</si>
  <si>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</si>
  <si>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</si>
  <si>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</si>
  <si>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</si>
  <si>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</si>
  <si>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</si>
  <si>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</si>
  <si>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</si>
  <si>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</si>
  <si>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</si>
  <si>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</si>
  <si>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</si>
  <si>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</si>
  <si>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</si>
  <si>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</si>
  <si>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</si>
  <si>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</si>
  <si>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</si>
  <si>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</si>
  <si>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</si>
  <si>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</si>
  <si>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</si>
  <si>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</si>
  <si>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</si>
  <si>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</si>
  <si>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</si>
  <si>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</si>
  <si>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</si>
  <si>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</si>
  <si>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</si>
  <si>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</si>
  <si>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</si>
  <si>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</si>
  <si>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</si>
  <si>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</si>
  <si>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</si>
  <si>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</si>
  <si>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</si>
  <si>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</si>
  <si>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</si>
  <si>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</si>
  <si>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</si>
  <si>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</si>
  <si>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</si>
  <si>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</si>
  <si>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</si>
  <si>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</si>
  <si>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</si>
  <si>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</si>
  <si>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</si>
  <si>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</si>
  <si>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</si>
  <si>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</si>
  <si>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</si>
  <si>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</si>
  <si>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</si>
  <si>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</si>
  <si>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</si>
  <si>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</si>
  <si>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</si>
  <si>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</si>
  <si>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</si>
  <si>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</si>
  <si>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</si>
  <si>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</si>
  <si>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</si>
  <si>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</si>
  <si>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</si>
  <si>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</si>
  <si>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</si>
  <si>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</si>
  <si>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</si>
  <si>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</si>
  <si>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</si>
  <si>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</si>
  <si>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</si>
  <si>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</si>
  <si>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</si>
  <si>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</si>
  <si>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</si>
  <si>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</si>
  <si>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</si>
  <si>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</si>
  <si>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</si>
  <si>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</si>
  <si>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</si>
  <si>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</si>
  <si>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</si>
  <si>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</si>
  <si>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</si>
  <si>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</si>
  <si>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</si>
  <si>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</si>
  <si>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</si>
  <si>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</si>
  <si>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</si>
  <si>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</si>
  <si>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</si>
  <si>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</si>
  <si>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</si>
  <si>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</si>
  <si>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</si>
  <si>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</si>
  <si>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</si>
  <si>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</si>
  <si>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</si>
  <si>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</si>
  <si>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</si>
  <si>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</si>
  <si>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</si>
  <si>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</si>
  <si>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</si>
  <si>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</si>
  <si>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</si>
  <si>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</si>
  <si>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</si>
  <si>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</si>
  <si>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</si>
  <si>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</si>
  <si>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</si>
  <si>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</si>
  <si>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</si>
  <si>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</si>
  <si>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</si>
  <si>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</si>
  <si>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</si>
  <si>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</si>
  <si>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</si>
  <si>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</si>
  <si>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</si>
  <si>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</si>
  <si>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</si>
  <si>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</si>
  <si>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</si>
  <si>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</si>
  <si>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</si>
  <si>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</si>
  <si>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</si>
  <si>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</si>
  <si>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</si>
  <si>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</si>
  <si>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</si>
  <si>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</si>
  <si>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</si>
  <si>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</si>
  <si>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</si>
  <si>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</si>
  <si>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</si>
  <si>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</si>
  <si>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</si>
  <si>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</si>
  <si>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</si>
  <si>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</si>
  <si>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</si>
  <si>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</si>
  <si>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</si>
  <si>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</si>
  <si>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</si>
  <si>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</si>
  <si>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</si>
  <si>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</si>
  <si>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</si>
  <si>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</si>
  <si>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</si>
  <si>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</si>
  <si>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</si>
  <si>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</si>
  <si>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</si>
  <si>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</si>
  <si>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</si>
  <si>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</si>
  <si>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</si>
  <si>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</si>
  <si>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</si>
  <si>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</si>
  <si>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</si>
  <si>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</si>
  <si>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</si>
  <si>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</si>
  <si>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</si>
  <si>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</si>
  <si>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</si>
  <si>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</si>
  <si>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</si>
  <si>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</si>
  <si>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</si>
  <si>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</si>
  <si>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</si>
  <si>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</si>
  <si>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</si>
  <si>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</si>
  <si>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</si>
  <si>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</si>
  <si>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</si>
  <si>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</si>
  <si>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</si>
  <si>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</si>
  <si>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</si>
  <si>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</si>
  <si>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</si>
  <si>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</si>
  <si>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</si>
  <si>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</si>
  <si>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</si>
  <si>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</si>
  <si>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</si>
  <si>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</si>
  <si>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</si>
  <si>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</si>
  <si>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</si>
  <si>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</si>
  <si>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</si>
  <si>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</si>
  <si>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</si>
  <si>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</si>
  <si>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</si>
  <si>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</si>
  <si>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</si>
  <si>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</si>
  <si>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</si>
  <si>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</si>
  <si>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</si>
  <si>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</si>
  <si>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</si>
  <si>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</si>
  <si>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</si>
  <si>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</si>
  <si>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</si>
  <si>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</si>
  <si>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</si>
  <si>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</si>
  <si>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</si>
  <si>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</si>
  <si>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</si>
  <si>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</si>
  <si>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</si>
  <si>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</si>
  <si>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</si>
  <si>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</si>
  <si>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</si>
  <si>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</si>
  <si>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</si>
  <si>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</si>
  <si>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</si>
  <si>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</si>
  <si>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</si>
  <si>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</si>
  <si>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</si>
  <si>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</si>
  <si>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</si>
  <si>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</si>
  <si>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</si>
  <si>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</si>
  <si>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</si>
  <si>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</si>
  <si>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</si>
  <si>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</si>
  <si>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</si>
  <si>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</si>
  <si>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</si>
  <si>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</si>
  <si>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</si>
  <si>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</si>
  <si>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</si>
  <si>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</si>
  <si>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</si>
  <si>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</si>
  <si>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</si>
  <si>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</si>
  <si>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</si>
  <si>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</si>
  <si>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</si>
  <si>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</si>
  <si>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</si>
  <si>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</si>
  <si>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</si>
  <si>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</si>
  <si>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</si>
  <si>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</si>
  <si>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</si>
  <si>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</si>
  <si>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</si>
  <si>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</si>
  <si>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</si>
  <si>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</si>
  <si>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</si>
  <si>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</si>
  <si>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</si>
  <si>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</si>
  <si>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</si>
  <si>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</si>
  <si>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</si>
  <si>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</si>
  <si>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</si>
  <si>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</si>
  <si>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</si>
  <si>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</si>
  <si>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</si>
  <si>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</si>
  <si>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</si>
  <si>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</si>
  <si>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</si>
  <si>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</si>
  <si>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</si>
  <si>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</si>
  <si>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</si>
  <si>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</si>
  <si>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</si>
  <si>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</si>
  <si>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</si>
  <si>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</si>
  <si>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</si>
  <si>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</si>
  <si>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</si>
  <si>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</si>
  <si>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</si>
  <si>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</si>
  <si>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</si>
  <si>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</si>
  <si>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</si>
  <si>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</si>
  <si>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</si>
  <si>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</si>
  <si>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</si>
  <si>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</si>
  <si>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</si>
  <si>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</si>
  <si>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</si>
  <si>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</si>
  <si>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</si>
  <si>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</si>
  <si>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</si>
  <si>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</si>
  <si>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</si>
  <si>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</si>
  <si>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</si>
  <si>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</si>
  <si>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</si>
  <si>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</si>
  <si>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</si>
  <si>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</si>
  <si>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</si>
  <si>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</si>
  <si>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</si>
  <si>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</si>
  <si>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</si>
  <si>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</si>
  <si>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</si>
  <si>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</si>
  <si>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</si>
  <si>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</si>
  <si>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</si>
  <si>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</si>
  <si>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</si>
  <si>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</si>
  <si>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</si>
  <si>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</si>
  <si>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</si>
  <si>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</si>
  <si>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</si>
  <si>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</si>
  <si>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</si>
  <si>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</si>
  <si>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</si>
  <si>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</si>
  <si>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</si>
  <si>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</si>
  <si>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</si>
  <si>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</si>
  <si>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</si>
  <si>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</si>
  <si>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</si>
  <si>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</si>
  <si>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</si>
  <si>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</si>
  <si>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</si>
  <si>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</si>
  <si>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</si>
  <si>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</si>
  <si>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</si>
  <si>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</si>
  <si>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</si>
  <si>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</si>
  <si>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</si>
  <si>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</si>
  <si>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</si>
  <si>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</si>
  <si>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</si>
  <si>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</si>
  <si>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</si>
  <si>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</si>
  <si>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</si>
  <si>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</si>
  <si>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</si>
  <si>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</si>
  <si>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</si>
  <si>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</si>
  <si>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</si>
  <si>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</si>
  <si>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</si>
  <si>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</si>
  <si>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 xml:space="preserve"> Municipio de Uriangato Gto.</t>
  </si>
  <si>
    <t>al 31 de Diciembre de 2023 y al 30 de Junio de 2024</t>
  </si>
  <si>
    <t>Del 1 de Enero al 30 de Junio de 2024 (b)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</si>
  <si>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</si>
  <si>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</si>
  <si>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</si>
  <si>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</si>
  <si>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</si>
  <si>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</si>
  <si>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</si>
  <si>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</si>
  <si>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</si>
  <si>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</si>
  <si>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</si>
  <si>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</si>
  <si>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</si>
  <si>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</si>
  <si>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</si>
  <si>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</si>
  <si>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</si>
  <si>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</si>
  <si>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</si>
  <si>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</si>
  <si>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</si>
  <si>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</si>
  <si>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</si>
  <si>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</si>
  <si>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</si>
  <si>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</si>
  <si>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</si>
  <si>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</si>
  <si>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</si>
  <si>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</si>
  <si>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</si>
  <si>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31111M410900200 SISTEMA PARA EL DESARR INT DE LA FAMILIA</t>
  </si>
  <si>
    <t>31111M410900300 COMISION MPAL DEL DEP Y AP A LA JUVENTUD</t>
  </si>
  <si>
    <t>31111M410900400 CASA DE LA CULTURA URIANGATO</t>
  </si>
  <si>
    <t>PRESTACION LABORAL</t>
  </si>
  <si>
    <t>BENEFICIO DEFINIDO</t>
  </si>
  <si>
    <t>JR VALUACIONES ACTUARIALES, 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</si>
</sst>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8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21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14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left" vertical="center" wrapText="1" indent="3"/>
    </xf>
    <xf numFmtId="4" fontId="0" fillId="0" borderId="14" xfId="0" applyNumberFormat="1" applyBorder="1"/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</cellXfs>
  <cellStyles count="11">
    <cellStyle name="Millares" xfId="1" builtinId="3"/>
    <cellStyle name="Millares 2" xfId="6"/>
    <cellStyle name="Millares 2 2" xfId="8"/>
    <cellStyle name="Millares 2 3" xfId="10"/>
    <cellStyle name="Millares 3" xfId="5"/>
    <cellStyle name="Millares 4" xfId="7"/>
    <cellStyle name="Millares 5" xfId="9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A52" zoomScale="75" zoomScaleNormal="75" workbookViewId="0">
      <selection activeCell="E45" sqref="E45:F4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10" t="s">
        <v>592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593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586</v>
      </c>
      <c r="C6" s="1" t="s">
        <v>587</v>
      </c>
      <c r="D6" s="42" t="s">
        <v>4</v>
      </c>
      <c r="E6" s="41" t="s">
        <v>586</v>
      </c>
      <c r="F6" s="1" t="s">
        <v>587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47">
        <f>SUM(B10:B16)</f>
        <v>118877994.93000001</v>
      </c>
      <c r="C9" s="47">
        <f>SUM(C10:C16)</f>
        <v>95516096.569999993</v>
      </c>
      <c r="D9" s="46" t="s">
        <v>10</v>
      </c>
      <c r="E9" s="47">
        <f>SUM(E10:E18)</f>
        <v>17509231.260000002</v>
      </c>
      <c r="F9" s="47">
        <f>SUM(F10:F18)</f>
        <v>12066430.32</v>
      </c>
    </row>
    <row r="10" spans="1:6" x14ac:dyDescent="0.25">
      <c r="A10" s="48" t="s">
        <v>11</v>
      </c>
      <c r="B10" s="47">
        <v>0</v>
      </c>
      <c r="C10" s="47">
        <v>0</v>
      </c>
      <c r="D10" s="48" t="s">
        <v>12</v>
      </c>
      <c r="E10" s="47">
        <v>-15707.11</v>
      </c>
      <c r="F10" s="47">
        <v>21230.02</v>
      </c>
    </row>
    <row r="11" spans="1:6" x14ac:dyDescent="0.25">
      <c r="A11" s="48" t="s">
        <v>13</v>
      </c>
      <c r="B11" s="47">
        <v>15614608.57</v>
      </c>
      <c r="C11" s="47">
        <v>10277987.050000001</v>
      </c>
      <c r="D11" s="48" t="s">
        <v>14</v>
      </c>
      <c r="E11" s="47">
        <v>3865499.76</v>
      </c>
      <c r="F11" s="47">
        <v>5952798.9800000004</v>
      </c>
    </row>
    <row r="12" spans="1:6" x14ac:dyDescent="0.25">
      <c r="A12" s="48" t="s">
        <v>15</v>
      </c>
      <c r="B12" s="47">
        <v>0</v>
      </c>
      <c r="C12" s="47">
        <v>0</v>
      </c>
      <c r="D12" s="48" t="s">
        <v>16</v>
      </c>
      <c r="E12" s="47">
        <v>9184805.2300000004</v>
      </c>
      <c r="F12" s="47">
        <v>1807198.63</v>
      </c>
    </row>
    <row r="13" spans="1:6" x14ac:dyDescent="0.25">
      <c r="A13" s="48" t="s">
        <v>17</v>
      </c>
      <c r="B13" s="47">
        <v>103263386.36</v>
      </c>
      <c r="C13" s="47">
        <v>85238109.519999996</v>
      </c>
      <c r="D13" s="48" t="s">
        <v>18</v>
      </c>
      <c r="E13" s="47">
        <v>0</v>
      </c>
      <c r="F13" s="47">
        <v>0</v>
      </c>
    </row>
    <row r="14" spans="1:6" x14ac:dyDescent="0.25">
      <c r="A14" s="48" t="s">
        <v>19</v>
      </c>
      <c r="B14" s="47">
        <v>0</v>
      </c>
      <c r="C14" s="47">
        <v>0</v>
      </c>
      <c r="D14" s="48" t="s">
        <v>20</v>
      </c>
      <c r="E14" s="47">
        <v>22000</v>
      </c>
      <c r="F14" s="47">
        <v>-3000</v>
      </c>
    </row>
    <row r="15" spans="1:6" x14ac:dyDescent="0.25">
      <c r="A15" s="48" t="s">
        <v>21</v>
      </c>
      <c r="B15" s="47">
        <v>0</v>
      </c>
      <c r="C15" s="47">
        <v>0</v>
      </c>
      <c r="D15" s="48" t="s">
        <v>22</v>
      </c>
      <c r="E15" s="47">
        <v>0</v>
      </c>
      <c r="F15" s="47">
        <v>0</v>
      </c>
    </row>
    <row r="16" spans="1:6" x14ac:dyDescent="0.25">
      <c r="A16" s="48" t="s">
        <v>23</v>
      </c>
      <c r="B16" s="47">
        <v>0</v>
      </c>
      <c r="C16" s="47">
        <v>0</v>
      </c>
      <c r="D16" s="48" t="s">
        <v>24</v>
      </c>
      <c r="E16" s="47">
        <v>3799435.01</v>
      </c>
      <c r="F16" s="47">
        <v>3709335.51</v>
      </c>
    </row>
    <row r="17" spans="1:6" x14ac:dyDescent="0.25">
      <c r="A17" s="46" t="s">
        <v>25</v>
      </c>
      <c r="B17" s="47">
        <f>SUM(B18:B24)</f>
        <v>320936.5</v>
      </c>
      <c r="C17" s="47">
        <f>SUM(C18:C24)</f>
        <v>682769.97000000009</v>
      </c>
      <c r="D17" s="48" t="s">
        <v>26</v>
      </c>
      <c r="E17" s="47">
        <v>0</v>
      </c>
      <c r="F17" s="47">
        <v>0</v>
      </c>
    </row>
    <row r="18" spans="1:6" x14ac:dyDescent="0.25">
      <c r="A18" s="48" t="s">
        <v>27</v>
      </c>
      <c r="B18" s="47">
        <v>0</v>
      </c>
      <c r="C18" s="47">
        <v>0</v>
      </c>
      <c r="D18" s="48" t="s">
        <v>28</v>
      </c>
      <c r="E18" s="47">
        <v>653198.37</v>
      </c>
      <c r="F18" s="47">
        <v>578867.18000000005</v>
      </c>
    </row>
    <row r="19" spans="1:6" x14ac:dyDescent="0.25">
      <c r="A19" s="48" t="s">
        <v>29</v>
      </c>
      <c r="B19" s="47">
        <v>185479.57</v>
      </c>
      <c r="C19" s="47">
        <v>541982.42000000004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31</v>
      </c>
      <c r="B20" s="47">
        <v>5962.2</v>
      </c>
      <c r="C20" s="47">
        <v>5500</v>
      </c>
      <c r="D20" s="48" t="s">
        <v>32</v>
      </c>
      <c r="E20" s="47">
        <v>0</v>
      </c>
      <c r="F20" s="47">
        <v>0</v>
      </c>
    </row>
    <row r="21" spans="1:6" x14ac:dyDescent="0.25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25">
      <c r="A22" s="48" t="s">
        <v>35</v>
      </c>
      <c r="B22" s="47">
        <v>40000</v>
      </c>
      <c r="C22" s="47">
        <v>25000</v>
      </c>
      <c r="D22" s="48" t="s">
        <v>36</v>
      </c>
      <c r="E22" s="47">
        <v>0</v>
      </c>
      <c r="F22" s="47">
        <v>0</v>
      </c>
    </row>
    <row r="23" spans="1:6" x14ac:dyDescent="0.25">
      <c r="A23" s="48" t="s">
        <v>37</v>
      </c>
      <c r="B23" s="47">
        <v>0</v>
      </c>
      <c r="C23" s="47">
        <v>0</v>
      </c>
      <c r="D23" s="46" t="s">
        <v>38</v>
      </c>
      <c r="E23" s="47">
        <f>E24+E25</f>
        <v>0</v>
      </c>
      <c r="F23" s="47">
        <f>F24+F25</f>
        <v>0</v>
      </c>
    </row>
    <row r="24" spans="1:6" x14ac:dyDescent="0.25">
      <c r="A24" s="48" t="s">
        <v>39</v>
      </c>
      <c r="B24" s="47">
        <v>89494.73</v>
      </c>
      <c r="C24" s="47">
        <v>110287.55</v>
      </c>
      <c r="D24" s="48" t="s">
        <v>40</v>
      </c>
      <c r="E24" s="47">
        <v>0</v>
      </c>
      <c r="F24" s="47">
        <v>0</v>
      </c>
    </row>
    <row r="25" spans="1:6" x14ac:dyDescent="0.25">
      <c r="A25" s="46" t="s">
        <v>41</v>
      </c>
      <c r="B25" s="47">
        <f>SUM(B26:B30)</f>
        <v>4895962.2700000005</v>
      </c>
      <c r="C25" s="47">
        <f>SUM(C26:C30)</f>
        <v>48460666.609999999</v>
      </c>
      <c r="D25" s="48" t="s">
        <v>42</v>
      </c>
      <c r="E25" s="47">
        <v>0</v>
      </c>
      <c r="F25" s="47">
        <v>0</v>
      </c>
    </row>
    <row r="26" spans="1:6" x14ac:dyDescent="0.25">
      <c r="A26" s="48" t="s">
        <v>43</v>
      </c>
      <c r="B26" s="47">
        <v>759.4</v>
      </c>
      <c r="C26" s="47">
        <v>10969.62</v>
      </c>
      <c r="D26" s="46" t="s">
        <v>44</v>
      </c>
      <c r="E26" s="47">
        <v>0</v>
      </c>
      <c r="F26" s="47">
        <v>0</v>
      </c>
    </row>
    <row r="27" spans="1:6" x14ac:dyDescent="0.25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 x14ac:dyDescent="0.25">
      <c r="A29" s="48" t="s">
        <v>49</v>
      </c>
      <c r="B29" s="47">
        <v>4895202.87</v>
      </c>
      <c r="C29" s="47">
        <v>48449696.990000002</v>
      </c>
      <c r="D29" s="48" t="s">
        <v>50</v>
      </c>
      <c r="E29" s="47">
        <v>0</v>
      </c>
      <c r="F29" s="47">
        <v>0</v>
      </c>
    </row>
    <row r="30" spans="1:6" x14ac:dyDescent="0.25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 x14ac:dyDescent="0.25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5" customHeight="1" x14ac:dyDescent="0.25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5" customHeight="1" x14ac:dyDescent="0.25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5" customHeight="1" x14ac:dyDescent="0.25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5" customHeight="1" x14ac:dyDescent="0.25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5" customHeight="1" x14ac:dyDescent="0.25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25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25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25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25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-2.99</v>
      </c>
      <c r="F42" s="47">
        <f>SUM(F43:F45)</f>
        <v>-2.98</v>
      </c>
    </row>
    <row r="43" spans="1:6" x14ac:dyDescent="0.25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25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25">
      <c r="A45" s="48" t="s">
        <v>81</v>
      </c>
      <c r="B45" s="47">
        <v>0</v>
      </c>
      <c r="C45" s="47">
        <v>0</v>
      </c>
      <c r="D45" s="48" t="s">
        <v>82</v>
      </c>
      <c r="E45" s="47">
        <v>-2.99</v>
      </c>
      <c r="F45" s="47">
        <v>-2.98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124094893.7</v>
      </c>
      <c r="C47" s="4">
        <f>C9+C17+C25+C31+C37+C38+C41</f>
        <v>144659533.14999998</v>
      </c>
      <c r="D47" s="2" t="s">
        <v>84</v>
      </c>
      <c r="E47" s="4">
        <f>E9+E19+E23+E26+E27+E31+E38+E42</f>
        <v>17509228.270000003</v>
      </c>
      <c r="F47" s="4">
        <f>F9+F19+F23+F26+F27+F31+F38+F42</f>
        <v>12066427.34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154">
        <v>181701529.94</v>
      </c>
      <c r="C52" s="154">
        <v>152016280.91999999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154">
        <v>59739719.219999999</v>
      </c>
      <c r="C53" s="154">
        <v>55620039.049999997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154">
        <v>5640189.46</v>
      </c>
      <c r="C54" s="154">
        <v>5640189.46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154">
        <v>-65485946.969999999</v>
      </c>
      <c r="C55" s="154">
        <v>-65490210.969999999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154">
        <v>745601.53</v>
      </c>
      <c r="C56" s="154">
        <v>745601.53</v>
      </c>
      <c r="D56" s="45"/>
      <c r="E56" s="49"/>
      <c r="F56" s="49"/>
    </row>
    <row r="57" spans="1:6" x14ac:dyDescent="0.25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E47+E57</f>
        <v>17509228.270000003</v>
      </c>
      <c r="F59" s="4">
        <f>F47+F57</f>
        <v>12066427.34</v>
      </c>
    </row>
    <row r="60" spans="1:6" x14ac:dyDescent="0.25">
      <c r="A60" s="3" t="s">
        <v>104</v>
      </c>
      <c r="B60" s="4">
        <f>SUM(B50:B58)</f>
        <v>182341093.18000001</v>
      </c>
      <c r="C60" s="4">
        <f>SUM(C50:C58)</f>
        <v>148531899.98999998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SUM(B47+B60)</f>
        <v>306435986.88</v>
      </c>
      <c r="C62" s="4">
        <f>SUM(C47+C60)</f>
        <v>293191433.13999999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47">
        <f>SUM(E64:E66)</f>
        <v>90893742.409999996</v>
      </c>
      <c r="F63" s="47">
        <f>SUM(F64:F66)</f>
        <v>87785759.700000003</v>
      </c>
    </row>
    <row r="64" spans="1:6" x14ac:dyDescent="0.25">
      <c r="A64" s="45"/>
      <c r="B64" s="45"/>
      <c r="C64" s="45"/>
      <c r="D64" s="46" t="s">
        <v>108</v>
      </c>
      <c r="E64" s="47">
        <v>82188557.620000005</v>
      </c>
      <c r="F64" s="47">
        <v>82188557.620000005</v>
      </c>
    </row>
    <row r="65" spans="1:6" x14ac:dyDescent="0.25">
      <c r="A65" s="45"/>
      <c r="B65" s="45"/>
      <c r="C65" s="45"/>
      <c r="D65" s="50" t="s">
        <v>109</v>
      </c>
      <c r="E65" s="47">
        <v>8705184.7899999991</v>
      </c>
      <c r="F65" s="47">
        <v>5597202.0800000001</v>
      </c>
    </row>
    <row r="66" spans="1:6" x14ac:dyDescent="0.25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198033016.19999999</v>
      </c>
      <c r="F68" s="47">
        <f>SUM(F69:F73)</f>
        <v>193339246.09999999</v>
      </c>
    </row>
    <row r="69" spans="1:6" x14ac:dyDescent="0.25">
      <c r="A69" s="53"/>
      <c r="B69" s="45"/>
      <c r="C69" s="45"/>
      <c r="D69" s="46" t="s">
        <v>112</v>
      </c>
      <c r="E69" s="47">
        <v>20737204.350000001</v>
      </c>
      <c r="F69" s="47">
        <v>65957196.979999997</v>
      </c>
    </row>
    <row r="70" spans="1:6" x14ac:dyDescent="0.25">
      <c r="A70" s="53"/>
      <c r="B70" s="45"/>
      <c r="C70" s="45"/>
      <c r="D70" s="46" t="s">
        <v>113</v>
      </c>
      <c r="E70" s="47">
        <v>178306811.84999999</v>
      </c>
      <c r="F70" s="47">
        <v>128393049.12</v>
      </c>
    </row>
    <row r="71" spans="1:6" x14ac:dyDescent="0.25">
      <c r="A71" s="53"/>
      <c r="B71" s="45"/>
      <c r="C71" s="45"/>
      <c r="D71" s="46" t="s">
        <v>114</v>
      </c>
      <c r="E71" s="47">
        <v>-1011000</v>
      </c>
      <c r="F71" s="47">
        <v>-1011000</v>
      </c>
    </row>
    <row r="72" spans="1:6" x14ac:dyDescent="0.25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288926758.61000001</v>
      </c>
      <c r="F79" s="4">
        <f>F63+F68+F75</f>
        <v>281125005.80000001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306435986.88</v>
      </c>
      <c r="F81" s="4">
        <f>F59+F79</f>
        <v>293191433.13999999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B57:C62 E50:F81 B9:C51 E9:F4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51 B32:C46 B47 B17:C17 B25:C25 B30:C30 E19:F44 E66:F68 E72:F81 B57:C62 E46:F63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topLeftCell="A7" zoomScale="75" zoomScaleNormal="75" workbookViewId="0">
      <selection activeCell="B22" sqref="B22:C22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439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Municipio de Uriangato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440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441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571</v>
      </c>
      <c r="B6" s="7" t="s">
        <v>572</v>
      </c>
      <c r="C6" s="33" t="s">
        <v>550</v>
      </c>
      <c r="D6" s="33" t="s">
        <v>551</v>
      </c>
      <c r="E6" s="33" t="s">
        <v>552</v>
      </c>
      <c r="F6" s="33" t="s">
        <v>553</v>
      </c>
      <c r="G6" s="33" t="s">
        <v>554</v>
      </c>
    </row>
    <row r="7" spans="1:7" ht="15.75" customHeight="1" x14ac:dyDescent="0.25">
      <c r="A7" s="26" t="s">
        <v>555</v>
      </c>
      <c r="B7" s="119">
        <f>SUM(B8:B19)</f>
        <v>195796831.08000001</v>
      </c>
      <c r="C7" s="119">
        <f t="shared" ref="C7:G7" si="0">SUM(C8:C19)</f>
        <v>200800685.75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556</v>
      </c>
      <c r="B8" s="75">
        <v>27247181.34</v>
      </c>
      <c r="C8" s="75">
        <v>28337068.59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557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479</v>
      </c>
      <c r="B10" s="75">
        <v>1163984.55</v>
      </c>
      <c r="C10" s="75">
        <v>1210543.93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480</v>
      </c>
      <c r="B11" s="75">
        <v>21488046.260000002</v>
      </c>
      <c r="C11" s="75">
        <v>22347568.109999999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558</v>
      </c>
      <c r="B12" s="75">
        <v>2783607.14</v>
      </c>
      <c r="C12" s="75">
        <v>2894951.43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559</v>
      </c>
      <c r="B13" s="75">
        <v>1713082.92</v>
      </c>
      <c r="C13" s="75">
        <v>1781606.24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483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484</v>
      </c>
      <c r="B15" s="75">
        <v>139590337.77000001</v>
      </c>
      <c r="C15" s="75">
        <v>142382144.53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560</v>
      </c>
      <c r="B16" s="75">
        <v>1440986.54</v>
      </c>
      <c r="C16" s="75">
        <v>1469806.27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486</v>
      </c>
      <c r="B17" s="75">
        <v>369604.56</v>
      </c>
      <c r="C17" s="75">
        <v>376996.65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562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570</v>
      </c>
      <c r="B20" s="75"/>
      <c r="C20" s="75"/>
      <c r="D20" s="75"/>
      <c r="E20" s="75"/>
      <c r="F20" s="75"/>
      <c r="G20" s="75"/>
    </row>
    <row r="21" spans="1:7" x14ac:dyDescent="0.25">
      <c r="A21" s="3" t="s">
        <v>563</v>
      </c>
      <c r="B21" s="119">
        <f>SUM(B22:B26)</f>
        <v>74391891.239999995</v>
      </c>
      <c r="C21" s="119">
        <f t="shared" ref="C21:G21" si="1">SUM(C22:C26)</f>
        <v>75879729.060000002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564</v>
      </c>
      <c r="B22" s="76">
        <v>74391891.239999995</v>
      </c>
      <c r="C22" s="76">
        <v>75879729.060000002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565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491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492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566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570</v>
      </c>
      <c r="B27" s="76"/>
      <c r="C27" s="76"/>
      <c r="D27" s="76"/>
      <c r="E27" s="76"/>
      <c r="F27" s="76"/>
      <c r="G27" s="76"/>
    </row>
    <row r="28" spans="1:7" x14ac:dyDescent="0.25">
      <c r="A28" s="3" t="s">
        <v>567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568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570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569</v>
      </c>
      <c r="B31" s="119">
        <f>B21+B7+B28</f>
        <v>270188722.31999999</v>
      </c>
      <c r="C31" s="119">
        <f t="shared" ref="C31:G31" si="3">C21+C7+C28</f>
        <v>276680414.81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3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456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3" t="s">
        <v>496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18:G21 D8:G17 B23:G31 D22:G22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19" sqref="B19:C24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458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Municipio de Uriangato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459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441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571</v>
      </c>
      <c r="B6" s="7" t="s">
        <v>572</v>
      </c>
      <c r="C6" s="33" t="s">
        <v>550</v>
      </c>
      <c r="D6" s="33" t="s">
        <v>551</v>
      </c>
      <c r="E6" s="33" t="s">
        <v>552</v>
      </c>
      <c r="F6" s="33" t="s">
        <v>553</v>
      </c>
      <c r="G6" s="33" t="s">
        <v>554</v>
      </c>
    </row>
    <row r="7" spans="1:7" ht="15.75" customHeight="1" x14ac:dyDescent="0.25">
      <c r="A7" s="26" t="s">
        <v>461</v>
      </c>
      <c r="B7" s="119">
        <f t="shared" ref="B7:G7" si="0">SUM(B8:B16)</f>
        <v>195796831.08000001</v>
      </c>
      <c r="C7" s="119">
        <f t="shared" si="0"/>
        <v>200800685.75000003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573</v>
      </c>
      <c r="B8" s="75">
        <v>86272557.870000005</v>
      </c>
      <c r="C8" s="75">
        <v>88723460.180000007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574</v>
      </c>
      <c r="B9" s="75">
        <v>19555909.399999999</v>
      </c>
      <c r="C9" s="75">
        <v>20338145.780000001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464</v>
      </c>
      <c r="B10" s="75">
        <v>46280987.189999998</v>
      </c>
      <c r="C10" s="75">
        <v>47132226.68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465</v>
      </c>
      <c r="B11" s="75">
        <v>35548748.93</v>
      </c>
      <c r="C11" s="75">
        <v>35970698.890000001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575</v>
      </c>
      <c r="B12" s="75">
        <v>1447501.7</v>
      </c>
      <c r="C12" s="75">
        <v>1505401.77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467</v>
      </c>
      <c r="B13" s="75">
        <v>6691125.9900000021</v>
      </c>
      <c r="C13" s="75">
        <v>7130752.4500000002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468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469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470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471</v>
      </c>
      <c r="B18" s="119">
        <f>SUM(B19:B27)</f>
        <v>74391891.24000001</v>
      </c>
      <c r="C18" s="119">
        <f t="shared" ref="C18:G18" si="1">SUM(C19:C27)</f>
        <v>75879729.060200006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573</v>
      </c>
      <c r="B19" s="76">
        <v>43521743.490000002</v>
      </c>
      <c r="C19" s="76">
        <v>44392178.350000001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574</v>
      </c>
      <c r="B20" s="76">
        <v>4227712.78</v>
      </c>
      <c r="C20" s="76">
        <v>4312267.04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464</v>
      </c>
      <c r="B21" s="76">
        <v>1904999.96</v>
      </c>
      <c r="C21" s="76">
        <v>1943099.96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465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467</v>
      </c>
      <c r="B24" s="76">
        <v>24737435.009999998</v>
      </c>
      <c r="C24" s="76">
        <v>25232183.710199997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468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472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570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473</v>
      </c>
      <c r="B29" s="119">
        <f>B18+B7</f>
        <v>270188722.32000005</v>
      </c>
      <c r="C29" s="119">
        <f t="shared" ref="C29:G29" si="2">C18+C7</f>
        <v>276680414.81020004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18 B29:G29 B14:G16 D8:G13 B25:G26 D19:G24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topLeftCell="A7" zoomScale="75" zoomScaleNormal="75" workbookViewId="0">
      <selection activeCell="F21" sqref="F21:G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474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Municipio de Uriangato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475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442</v>
      </c>
      <c r="B5" s="7" t="s">
        <v>576</v>
      </c>
      <c r="C5" s="33" t="s">
        <v>577</v>
      </c>
      <c r="D5" s="33" t="s">
        <v>578</v>
      </c>
      <c r="E5" s="33" t="s">
        <v>579</v>
      </c>
      <c r="F5" s="33" t="s">
        <v>580</v>
      </c>
      <c r="G5" s="33" t="s">
        <v>581</v>
      </c>
    </row>
    <row r="6" spans="1:7" ht="15.75" customHeight="1" x14ac:dyDescent="0.25">
      <c r="A6" s="26" t="s">
        <v>444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234923758.51000002</v>
      </c>
      <c r="G6" s="119">
        <f t="shared" si="0"/>
        <v>209278650.20999998</v>
      </c>
    </row>
    <row r="7" spans="1:7" x14ac:dyDescent="0.25">
      <c r="A7" s="58" t="s">
        <v>556</v>
      </c>
      <c r="B7" s="75">
        <v>0</v>
      </c>
      <c r="C7" s="75">
        <v>0</v>
      </c>
      <c r="D7" s="75">
        <v>0</v>
      </c>
      <c r="E7" s="75">
        <v>0</v>
      </c>
      <c r="F7" s="75">
        <v>27053007.23</v>
      </c>
      <c r="G7" s="75">
        <v>27247181.339999992</v>
      </c>
    </row>
    <row r="8" spans="1:7" ht="15.75" customHeight="1" x14ac:dyDescent="0.25">
      <c r="A8" s="58" t="s">
        <v>557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479</v>
      </c>
      <c r="B9" s="75">
        <v>0</v>
      </c>
      <c r="C9" s="75">
        <v>0</v>
      </c>
      <c r="D9" s="75">
        <v>0</v>
      </c>
      <c r="E9" s="75">
        <v>0</v>
      </c>
      <c r="F9" s="75">
        <v>1037063.94</v>
      </c>
      <c r="G9" s="75">
        <v>1163984.55</v>
      </c>
    </row>
    <row r="10" spans="1:7" x14ac:dyDescent="0.25">
      <c r="A10" s="58" t="s">
        <v>480</v>
      </c>
      <c r="B10" s="75">
        <v>0</v>
      </c>
      <c r="C10" s="75">
        <v>0</v>
      </c>
      <c r="D10" s="75">
        <v>0</v>
      </c>
      <c r="E10" s="75">
        <v>0</v>
      </c>
      <c r="F10" s="75">
        <v>21944754.449999999</v>
      </c>
      <c r="G10" s="75">
        <v>21488046.259999998</v>
      </c>
    </row>
    <row r="11" spans="1:7" x14ac:dyDescent="0.25">
      <c r="A11" s="58" t="s">
        <v>558</v>
      </c>
      <c r="B11" s="75">
        <v>0</v>
      </c>
      <c r="C11" s="75">
        <v>0</v>
      </c>
      <c r="D11" s="75">
        <v>0</v>
      </c>
      <c r="E11" s="75">
        <v>0</v>
      </c>
      <c r="F11" s="75">
        <v>7469552.1899999995</v>
      </c>
      <c r="G11" s="75">
        <v>2783607.14</v>
      </c>
    </row>
    <row r="12" spans="1:7" x14ac:dyDescent="0.25">
      <c r="A12" s="58" t="s">
        <v>559</v>
      </c>
      <c r="B12" s="75">
        <v>0</v>
      </c>
      <c r="C12" s="75">
        <v>0</v>
      </c>
      <c r="D12" s="75">
        <v>0</v>
      </c>
      <c r="E12" s="75">
        <v>0</v>
      </c>
      <c r="F12" s="75">
        <v>2551687.3400000003</v>
      </c>
      <c r="G12" s="75">
        <v>1713082.92</v>
      </c>
    </row>
    <row r="13" spans="1:7" x14ac:dyDescent="0.25">
      <c r="A13" s="59" t="s">
        <v>483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484</v>
      </c>
      <c r="B14" s="75">
        <v>0</v>
      </c>
      <c r="C14" s="75">
        <v>0</v>
      </c>
      <c r="D14" s="75">
        <v>0</v>
      </c>
      <c r="E14" s="75">
        <v>0</v>
      </c>
      <c r="F14" s="75">
        <v>145866343.37</v>
      </c>
      <c r="G14" s="75">
        <v>147219537.99999997</v>
      </c>
    </row>
    <row r="15" spans="1:7" x14ac:dyDescent="0.25">
      <c r="A15" s="58" t="s">
        <v>560</v>
      </c>
      <c r="B15" s="75">
        <v>0</v>
      </c>
      <c r="C15" s="75">
        <v>0</v>
      </c>
      <c r="D15" s="75">
        <v>0</v>
      </c>
      <c r="E15" s="75">
        <v>0</v>
      </c>
      <c r="F15" s="75">
        <v>3001349.9899999998</v>
      </c>
      <c r="G15" s="75">
        <v>2663210</v>
      </c>
    </row>
    <row r="16" spans="1:7" x14ac:dyDescent="0.25">
      <c r="A16" s="58" t="s">
        <v>486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561</v>
      </c>
      <c r="B17" s="75">
        <v>0</v>
      </c>
      <c r="C17" s="75">
        <v>0</v>
      </c>
      <c r="D17" s="75">
        <v>0</v>
      </c>
      <c r="E17" s="75">
        <v>0</v>
      </c>
      <c r="F17" s="75">
        <v>26000000</v>
      </c>
      <c r="G17" s="75">
        <v>5000000</v>
      </c>
    </row>
    <row r="18" spans="1:7" x14ac:dyDescent="0.25">
      <c r="A18" s="92" t="s">
        <v>562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450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117375333.88999999</v>
      </c>
      <c r="G20" s="119">
        <f t="shared" si="1"/>
        <v>132759785.49000001</v>
      </c>
    </row>
    <row r="21" spans="1:7" x14ac:dyDescent="0.25">
      <c r="A21" s="58" t="s">
        <v>564</v>
      </c>
      <c r="B21" s="76">
        <v>0</v>
      </c>
      <c r="C21" s="76">
        <v>0</v>
      </c>
      <c r="D21" s="76">
        <v>0</v>
      </c>
      <c r="E21" s="76">
        <v>0</v>
      </c>
      <c r="F21" s="76">
        <v>81963936.640000001</v>
      </c>
      <c r="G21" s="76">
        <v>81300000</v>
      </c>
    </row>
    <row r="22" spans="1:7" x14ac:dyDescent="0.25">
      <c r="A22" s="58" t="s">
        <v>565</v>
      </c>
      <c r="B22" s="76">
        <v>0</v>
      </c>
      <c r="C22" s="76">
        <v>0</v>
      </c>
      <c r="D22" s="76">
        <v>0</v>
      </c>
      <c r="E22" s="76">
        <v>0</v>
      </c>
      <c r="F22" s="76">
        <v>35411397.249999993</v>
      </c>
      <c r="G22" s="76">
        <v>51459785.490000002</v>
      </c>
    </row>
    <row r="23" spans="1:7" x14ac:dyDescent="0.25">
      <c r="A23" s="58" t="s">
        <v>491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492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566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454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494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352299092.39999998</v>
      </c>
      <c r="G30" s="119">
        <f t="shared" si="3"/>
        <v>342038435.69999999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3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456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496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584</v>
      </c>
    </row>
    <row r="39" spans="1:7" x14ac:dyDescent="0.25">
      <c r="A39" t="s">
        <v>585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8:G20 B7:E17 B23:G30 B21:E22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F18" sqref="F18:G2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499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Municipio de Uriangato Gto.</v>
      </c>
      <c r="B2" s="182"/>
      <c r="C2" s="182"/>
      <c r="D2" s="182"/>
      <c r="E2" s="182"/>
      <c r="F2" s="182"/>
      <c r="G2" s="183"/>
    </row>
    <row r="3" spans="1:7" x14ac:dyDescent="0.25">
      <c r="A3" s="178" t="s">
        <v>500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442</v>
      </c>
      <c r="B5" s="7" t="s">
        <v>576</v>
      </c>
      <c r="C5" s="33" t="s">
        <v>577</v>
      </c>
      <c r="D5" s="33" t="s">
        <v>578</v>
      </c>
      <c r="E5" s="33" t="s">
        <v>579</v>
      </c>
      <c r="F5" s="33" t="s">
        <v>580</v>
      </c>
      <c r="G5" s="33" t="s">
        <v>581</v>
      </c>
    </row>
    <row r="6" spans="1:7" ht="15.75" customHeight="1" x14ac:dyDescent="0.25">
      <c r="A6" s="26" t="s">
        <v>461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224259380.51000002</v>
      </c>
      <c r="G6" s="119">
        <f t="shared" si="0"/>
        <v>404798241.35000002</v>
      </c>
    </row>
    <row r="7" spans="1:7" x14ac:dyDescent="0.25">
      <c r="A7" s="58" t="s">
        <v>573</v>
      </c>
      <c r="B7" s="75">
        <v>0</v>
      </c>
      <c r="C7" s="75">
        <v>0</v>
      </c>
      <c r="D7" s="75">
        <v>0</v>
      </c>
      <c r="E7" s="75">
        <v>0</v>
      </c>
      <c r="F7" s="75">
        <v>66408919.189999998</v>
      </c>
      <c r="G7" s="75">
        <v>87616775.370000005</v>
      </c>
    </row>
    <row r="8" spans="1:7" ht="15.75" customHeight="1" x14ac:dyDescent="0.25">
      <c r="A8" s="58" t="s">
        <v>574</v>
      </c>
      <c r="B8" s="75">
        <v>0</v>
      </c>
      <c r="C8" s="75">
        <v>0</v>
      </c>
      <c r="D8" s="75">
        <v>0</v>
      </c>
      <c r="E8" s="75">
        <v>0</v>
      </c>
      <c r="F8" s="75">
        <v>19393450.440000001</v>
      </c>
      <c r="G8" s="75">
        <v>20375159.399999999</v>
      </c>
    </row>
    <row r="9" spans="1:7" x14ac:dyDescent="0.25">
      <c r="A9" s="58" t="s">
        <v>464</v>
      </c>
      <c r="B9" s="75">
        <v>0</v>
      </c>
      <c r="C9" s="75">
        <v>0</v>
      </c>
      <c r="D9" s="75">
        <v>0</v>
      </c>
      <c r="E9" s="75">
        <v>0</v>
      </c>
      <c r="F9" s="75">
        <v>48499975.609999999</v>
      </c>
      <c r="G9" s="75">
        <v>48683258.659999996</v>
      </c>
    </row>
    <row r="10" spans="1:7" x14ac:dyDescent="0.25">
      <c r="A10" s="58" t="s">
        <v>465</v>
      </c>
      <c r="B10" s="75">
        <v>0</v>
      </c>
      <c r="C10" s="75">
        <v>0</v>
      </c>
      <c r="D10" s="75">
        <v>0</v>
      </c>
      <c r="E10" s="75">
        <v>0</v>
      </c>
      <c r="F10" s="75">
        <v>53973651.119999997</v>
      </c>
      <c r="G10" s="75">
        <v>61338182.299999997</v>
      </c>
    </row>
    <row r="11" spans="1:7" x14ac:dyDescent="0.25">
      <c r="A11" s="58" t="s">
        <v>575</v>
      </c>
      <c r="B11" s="75">
        <v>0</v>
      </c>
      <c r="C11" s="75">
        <v>0</v>
      </c>
      <c r="D11" s="75">
        <v>0</v>
      </c>
      <c r="E11" s="75">
        <v>0</v>
      </c>
      <c r="F11" s="75">
        <v>752456.46</v>
      </c>
      <c r="G11" s="75">
        <v>6027491.7000000002</v>
      </c>
    </row>
    <row r="12" spans="1:7" x14ac:dyDescent="0.25">
      <c r="A12" s="58" t="s">
        <v>467</v>
      </c>
      <c r="B12" s="75">
        <v>0</v>
      </c>
      <c r="C12" s="75">
        <v>0</v>
      </c>
      <c r="D12" s="75">
        <v>0</v>
      </c>
      <c r="E12" s="75">
        <v>0</v>
      </c>
      <c r="F12" s="75">
        <v>35230927.68999999</v>
      </c>
      <c r="G12" s="75">
        <v>180757373.92000002</v>
      </c>
    </row>
    <row r="13" spans="1:7" x14ac:dyDescent="0.25">
      <c r="A13" s="59" t="s">
        <v>468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469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471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81694821.789999992</v>
      </c>
      <c r="G17" s="119">
        <f t="shared" si="1"/>
        <v>74391891.24000001</v>
      </c>
    </row>
    <row r="18" spans="1:7" x14ac:dyDescent="0.25">
      <c r="A18" s="58" t="s">
        <v>573</v>
      </c>
      <c r="B18" s="76">
        <v>0</v>
      </c>
      <c r="C18" s="76">
        <v>0</v>
      </c>
      <c r="D18" s="76">
        <v>0</v>
      </c>
      <c r="E18" s="76">
        <v>0</v>
      </c>
      <c r="F18" s="76">
        <v>34301232.079999998</v>
      </c>
      <c r="G18" s="76">
        <v>43521743.490000002</v>
      </c>
    </row>
    <row r="19" spans="1:7" x14ac:dyDescent="0.25">
      <c r="A19" s="58" t="s">
        <v>574</v>
      </c>
      <c r="B19" s="76">
        <v>0</v>
      </c>
      <c r="C19" s="76">
        <v>0</v>
      </c>
      <c r="D19" s="76">
        <v>0</v>
      </c>
      <c r="E19" s="76">
        <v>0</v>
      </c>
      <c r="F19" s="76">
        <v>4391510.84</v>
      </c>
      <c r="G19" s="76">
        <v>4227712.78</v>
      </c>
    </row>
    <row r="20" spans="1:7" x14ac:dyDescent="0.25">
      <c r="A20" s="58" t="s">
        <v>464</v>
      </c>
      <c r="B20" s="76">
        <v>0</v>
      </c>
      <c r="C20" s="76">
        <v>0</v>
      </c>
      <c r="D20" s="76">
        <v>0</v>
      </c>
      <c r="E20" s="76">
        <v>0</v>
      </c>
      <c r="F20" s="76">
        <v>1063882.44</v>
      </c>
      <c r="G20" s="76">
        <v>1904999.96</v>
      </c>
    </row>
    <row r="21" spans="1:7" x14ac:dyDescent="0.25">
      <c r="A21" s="58" t="s">
        <v>465</v>
      </c>
      <c r="B21" s="76">
        <v>0</v>
      </c>
      <c r="C21" s="76">
        <v>0</v>
      </c>
      <c r="D21" s="76">
        <v>0</v>
      </c>
      <c r="E21" s="76">
        <v>0</v>
      </c>
      <c r="F21" s="76">
        <v>4898475.6100000003</v>
      </c>
      <c r="G21" s="76">
        <v>0</v>
      </c>
    </row>
    <row r="22" spans="1:7" x14ac:dyDescent="0.25">
      <c r="A22" s="59" t="s">
        <v>575</v>
      </c>
      <c r="B22" s="76">
        <v>0</v>
      </c>
      <c r="C22" s="76">
        <v>0</v>
      </c>
      <c r="D22" s="76">
        <v>0</v>
      </c>
      <c r="E22" s="76">
        <v>0</v>
      </c>
      <c r="F22" s="76">
        <v>1486323.94</v>
      </c>
      <c r="G22" s="76">
        <v>0</v>
      </c>
    </row>
    <row r="23" spans="1:7" x14ac:dyDescent="0.25">
      <c r="A23" s="59" t="s">
        <v>467</v>
      </c>
      <c r="B23" s="76">
        <v>0</v>
      </c>
      <c r="C23" s="76">
        <v>0</v>
      </c>
      <c r="D23" s="76">
        <v>0</v>
      </c>
      <c r="E23" s="76">
        <v>0</v>
      </c>
      <c r="F23" s="76">
        <v>35553396.880000003</v>
      </c>
      <c r="G23" s="76">
        <v>24737435.009999998</v>
      </c>
    </row>
    <row r="24" spans="1:7" x14ac:dyDescent="0.25">
      <c r="A24" s="59" t="s">
        <v>468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472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570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473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305954202.30000001</v>
      </c>
      <c r="G28" s="119">
        <f t="shared" si="2"/>
        <v>479190132.59000003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582</v>
      </c>
    </row>
    <row r="32" spans="1:7" x14ac:dyDescent="0.25">
      <c r="A32" t="s">
        <v>583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3:G17 B7:E12 B24:G28 B18:E2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tabSelected="1" topLeftCell="A4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503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 xml:space="preserve"> Municipio de Uriangato Gto.</v>
      </c>
      <c r="B2" s="182"/>
      <c r="C2" s="182"/>
      <c r="D2" s="182"/>
      <c r="E2" s="182"/>
      <c r="F2" s="183"/>
    </row>
    <row r="3" spans="1:6" x14ac:dyDescent="0.25">
      <c r="A3" s="178" t="s">
        <v>504</v>
      </c>
      <c r="B3" s="179"/>
      <c r="C3" s="179"/>
      <c r="D3" s="179"/>
      <c r="E3" s="179"/>
      <c r="F3" s="180"/>
    </row>
    <row r="4" spans="1:6" ht="30" x14ac:dyDescent="0.25">
      <c r="A4" s="202" t="s">
        <v>442</v>
      </c>
      <c r="B4" s="197" t="s">
        <v>505</v>
      </c>
      <c r="C4" s="33" t="s">
        <v>506</v>
      </c>
      <c r="D4" s="33" t="s">
        <v>507</v>
      </c>
      <c r="E4" s="33" t="s">
        <v>508</v>
      </c>
      <c r="F4" s="33" t="s">
        <v>509</v>
      </c>
    </row>
    <row r="5" spans="1:6" ht="15.75" customHeight="1" x14ac:dyDescent="0.25">
      <c r="A5" s="205" t="s">
        <v>510</v>
      </c>
      <c r="B5" s="209"/>
      <c r="C5" s="145"/>
      <c r="D5" s="145"/>
      <c r="E5" s="145"/>
      <c r="F5" s="145"/>
    </row>
    <row r="6" spans="1:6" ht="30" x14ac:dyDescent="0.25">
      <c r="A6" s="207" t="s">
        <v>511</v>
      </c>
      <c r="B6" s="206" t="s">
        <v>629</v>
      </c>
      <c r="C6" s="144"/>
      <c r="D6" s="144"/>
      <c r="E6" s="144"/>
      <c r="F6" s="144"/>
    </row>
    <row r="7" spans="1:6" ht="15.75" customHeight="1" x14ac:dyDescent="0.25">
      <c r="A7" s="207" t="s">
        <v>512</v>
      </c>
      <c r="B7" s="206" t="s">
        <v>630</v>
      </c>
      <c r="C7" s="144"/>
      <c r="D7" s="144"/>
      <c r="E7" s="144"/>
      <c r="F7" s="144"/>
    </row>
    <row r="8" spans="1:6" x14ac:dyDescent="0.25">
      <c r="A8" s="208"/>
      <c r="B8" s="206"/>
      <c r="C8" s="144"/>
      <c r="D8" s="144"/>
      <c r="E8" s="144"/>
      <c r="F8" s="144"/>
    </row>
    <row r="9" spans="1:6" x14ac:dyDescent="0.25">
      <c r="A9" s="213" t="s">
        <v>513</v>
      </c>
      <c r="B9" s="206"/>
      <c r="C9" s="144"/>
      <c r="D9" s="144"/>
      <c r="E9" s="144"/>
      <c r="F9" s="144"/>
    </row>
    <row r="10" spans="1:6" x14ac:dyDescent="0.25">
      <c r="A10" s="207" t="s">
        <v>514</v>
      </c>
      <c r="B10" s="216">
        <v>528</v>
      </c>
      <c r="C10" s="149"/>
      <c r="D10" s="149"/>
      <c r="E10" s="149"/>
      <c r="F10" s="149"/>
    </row>
    <row r="11" spans="1:6" x14ac:dyDescent="0.25">
      <c r="A11" s="200" t="s">
        <v>515</v>
      </c>
      <c r="B11" s="216">
        <v>76</v>
      </c>
      <c r="C11" s="149"/>
      <c r="D11" s="149"/>
      <c r="E11" s="149"/>
      <c r="F11" s="149"/>
    </row>
    <row r="12" spans="1:6" x14ac:dyDescent="0.25">
      <c r="A12" s="200" t="s">
        <v>516</v>
      </c>
      <c r="B12" s="216">
        <v>18</v>
      </c>
      <c r="C12" s="149"/>
      <c r="D12" s="149"/>
      <c r="E12" s="149"/>
      <c r="F12" s="149"/>
    </row>
    <row r="13" spans="1:6" x14ac:dyDescent="0.25">
      <c r="A13" s="200" t="s">
        <v>517</v>
      </c>
      <c r="B13" s="216">
        <v>42.48</v>
      </c>
      <c r="C13" s="149"/>
      <c r="D13" s="149"/>
      <c r="E13" s="149"/>
      <c r="F13" s="149"/>
    </row>
    <row r="14" spans="1:6" x14ac:dyDescent="0.25">
      <c r="A14" s="207" t="s">
        <v>518</v>
      </c>
      <c r="B14" s="216">
        <v>31</v>
      </c>
      <c r="C14" s="149"/>
      <c r="D14" s="149"/>
      <c r="E14" s="149"/>
      <c r="F14" s="149"/>
    </row>
    <row r="15" spans="1:6" x14ac:dyDescent="0.25">
      <c r="A15" s="200" t="s">
        <v>515</v>
      </c>
      <c r="B15" s="216"/>
      <c r="C15" s="149"/>
      <c r="D15" s="149"/>
      <c r="E15" s="149"/>
      <c r="F15" s="149"/>
    </row>
    <row r="16" spans="1:6" x14ac:dyDescent="0.25">
      <c r="A16" s="200" t="s">
        <v>516</v>
      </c>
      <c r="B16" s="217"/>
      <c r="C16" s="150"/>
      <c r="D16" s="150"/>
      <c r="E16" s="150"/>
      <c r="F16" s="150"/>
    </row>
    <row r="17" spans="1:6" x14ac:dyDescent="0.25">
      <c r="A17" s="200" t="s">
        <v>517</v>
      </c>
      <c r="B17" s="218"/>
      <c r="C17" s="151"/>
      <c r="D17" s="151"/>
      <c r="E17" s="151"/>
      <c r="F17" s="151"/>
    </row>
    <row r="18" spans="1:6" x14ac:dyDescent="0.25">
      <c r="A18" s="207" t="s">
        <v>519</v>
      </c>
      <c r="B18" s="218"/>
      <c r="C18" s="151"/>
      <c r="D18" s="151"/>
      <c r="E18" s="151"/>
      <c r="F18" s="151"/>
    </row>
    <row r="19" spans="1:6" x14ac:dyDescent="0.25">
      <c r="A19" s="207" t="s">
        <v>520</v>
      </c>
      <c r="B19" s="218">
        <v>6.46</v>
      </c>
      <c r="C19" s="151"/>
      <c r="D19" s="151"/>
      <c r="E19" s="151"/>
      <c r="F19" s="151"/>
    </row>
    <row r="20" spans="1:6" x14ac:dyDescent="0.25">
      <c r="A20" s="207" t="s">
        <v>521</v>
      </c>
      <c r="B20" s="219">
        <v>0</v>
      </c>
      <c r="C20" s="152"/>
      <c r="D20" s="152"/>
      <c r="E20" s="152"/>
      <c r="F20" s="152"/>
    </row>
    <row r="21" spans="1:6" x14ac:dyDescent="0.25">
      <c r="A21" s="207" t="s">
        <v>522</v>
      </c>
      <c r="B21" s="219">
        <v>1</v>
      </c>
      <c r="C21" s="152"/>
      <c r="D21" s="152"/>
      <c r="E21" s="152"/>
      <c r="F21" s="152"/>
    </row>
    <row r="22" spans="1:6" x14ac:dyDescent="0.25">
      <c r="A22" s="207" t="s">
        <v>523</v>
      </c>
      <c r="B22" s="219">
        <v>0.14940000000000001</v>
      </c>
      <c r="C22" s="152"/>
      <c r="D22" s="152"/>
      <c r="E22" s="152"/>
      <c r="F22" s="152"/>
    </row>
    <row r="23" spans="1:6" x14ac:dyDescent="0.25">
      <c r="A23" s="207" t="s">
        <v>524</v>
      </c>
      <c r="B23" s="219">
        <v>0</v>
      </c>
      <c r="C23" s="152"/>
      <c r="D23" s="152"/>
      <c r="E23" s="152"/>
      <c r="F23" s="152"/>
    </row>
    <row r="24" spans="1:6" x14ac:dyDescent="0.25">
      <c r="A24" s="207" t="s">
        <v>525</v>
      </c>
      <c r="B24" s="211">
        <v>61.26</v>
      </c>
      <c r="C24" s="147"/>
      <c r="D24" s="147"/>
      <c r="E24" s="147"/>
      <c r="F24" s="147"/>
    </row>
    <row r="25" spans="1:6" x14ac:dyDescent="0.25">
      <c r="A25" s="207" t="s">
        <v>526</v>
      </c>
      <c r="B25" s="211">
        <v>74.5</v>
      </c>
      <c r="C25" s="147"/>
      <c r="D25" s="147"/>
      <c r="E25" s="147"/>
      <c r="F25" s="147"/>
    </row>
    <row r="26" spans="1:6" x14ac:dyDescent="0.25">
      <c r="A26" s="208"/>
      <c r="B26" s="212"/>
      <c r="C26" s="148"/>
      <c r="D26" s="148"/>
      <c r="E26" s="148"/>
      <c r="F26" s="148"/>
    </row>
    <row r="27" spans="1:6" ht="14.45" customHeight="1" x14ac:dyDescent="0.25">
      <c r="A27" s="213" t="s">
        <v>527</v>
      </c>
      <c r="B27" s="210"/>
      <c r="C27" s="146"/>
      <c r="D27" s="146"/>
      <c r="E27" s="146"/>
      <c r="F27" s="146"/>
    </row>
    <row r="28" spans="1:6" x14ac:dyDescent="0.25">
      <c r="A28" s="207" t="s">
        <v>528</v>
      </c>
      <c r="B28" s="201"/>
      <c r="C28" s="91"/>
      <c r="D28" s="91"/>
      <c r="E28" s="91"/>
      <c r="F28" s="91"/>
    </row>
    <row r="29" spans="1:6" x14ac:dyDescent="0.25">
      <c r="A29" s="204"/>
      <c r="B29" s="198"/>
      <c r="C29" s="53"/>
      <c r="D29" s="53"/>
      <c r="E29" s="53"/>
      <c r="F29" s="53"/>
    </row>
    <row r="30" spans="1:6" x14ac:dyDescent="0.25">
      <c r="A30" s="214" t="s">
        <v>529</v>
      </c>
      <c r="B30" s="198"/>
      <c r="C30" s="53"/>
      <c r="D30" s="53"/>
      <c r="E30" s="53"/>
      <c r="F30" s="53"/>
    </row>
    <row r="31" spans="1:6" x14ac:dyDescent="0.25">
      <c r="A31" s="215" t="s">
        <v>514</v>
      </c>
      <c r="B31" s="201">
        <v>70085942.200000003</v>
      </c>
      <c r="C31" s="91"/>
      <c r="D31" s="91"/>
      <c r="E31" s="91"/>
      <c r="F31" s="91"/>
    </row>
    <row r="32" spans="1:6" x14ac:dyDescent="0.25">
      <c r="A32" s="215" t="s">
        <v>518</v>
      </c>
      <c r="B32" s="201">
        <v>2153563.4300000002</v>
      </c>
      <c r="C32" s="91"/>
      <c r="D32" s="91"/>
      <c r="E32" s="91"/>
      <c r="F32" s="91"/>
    </row>
    <row r="33" spans="1:6" x14ac:dyDescent="0.25">
      <c r="A33" s="215" t="s">
        <v>530</v>
      </c>
      <c r="B33" s="201"/>
      <c r="C33" s="91"/>
      <c r="D33" s="91"/>
      <c r="E33" s="91"/>
      <c r="F33" s="91"/>
    </row>
    <row r="34" spans="1:6" x14ac:dyDescent="0.25">
      <c r="A34" s="204"/>
      <c r="B34" s="198"/>
      <c r="C34" s="53"/>
      <c r="D34" s="53"/>
      <c r="E34" s="53"/>
      <c r="F34" s="53"/>
    </row>
    <row r="35" spans="1:6" x14ac:dyDescent="0.25">
      <c r="A35" s="214" t="s">
        <v>531</v>
      </c>
      <c r="B35" s="198"/>
      <c r="C35" s="53"/>
      <c r="D35" s="53"/>
      <c r="E35" s="53"/>
      <c r="F35" s="53"/>
    </row>
    <row r="36" spans="1:6" x14ac:dyDescent="0.25">
      <c r="A36" s="215" t="s">
        <v>532</v>
      </c>
      <c r="B36" s="198">
        <v>9676.07</v>
      </c>
      <c r="C36" s="53"/>
      <c r="D36" s="53"/>
      <c r="E36" s="53"/>
      <c r="F36" s="53"/>
    </row>
    <row r="37" spans="1:6" x14ac:dyDescent="0.25">
      <c r="A37" s="215" t="s">
        <v>533</v>
      </c>
      <c r="B37" s="198">
        <v>3012.49</v>
      </c>
      <c r="C37" s="53"/>
      <c r="D37" s="53"/>
      <c r="E37" s="53"/>
      <c r="F37" s="53"/>
    </row>
    <row r="38" spans="1:6" x14ac:dyDescent="0.25">
      <c r="A38" s="215" t="s">
        <v>534</v>
      </c>
      <c r="B38" s="198">
        <v>6188.4</v>
      </c>
      <c r="C38" s="53"/>
      <c r="D38" s="53"/>
      <c r="E38" s="53"/>
      <c r="F38" s="53"/>
    </row>
    <row r="39" spans="1:6" x14ac:dyDescent="0.25">
      <c r="A39" s="204"/>
      <c r="B39" s="198"/>
      <c r="C39" s="53"/>
      <c r="D39" s="53"/>
      <c r="E39" s="53"/>
      <c r="F39" s="53"/>
    </row>
    <row r="40" spans="1:6" x14ac:dyDescent="0.25">
      <c r="A40" s="214" t="s">
        <v>535</v>
      </c>
      <c r="B40" s="198"/>
      <c r="C40" s="53"/>
      <c r="D40" s="53"/>
      <c r="E40" s="53"/>
      <c r="F40" s="53"/>
    </row>
    <row r="41" spans="1:6" x14ac:dyDescent="0.25">
      <c r="A41" s="204"/>
      <c r="B41" s="198"/>
      <c r="C41" s="53"/>
      <c r="D41" s="53"/>
      <c r="E41" s="53"/>
      <c r="F41" s="53"/>
    </row>
    <row r="42" spans="1:6" x14ac:dyDescent="0.25">
      <c r="A42" s="214" t="s">
        <v>536</v>
      </c>
      <c r="B42" s="198"/>
      <c r="C42" s="53"/>
      <c r="D42" s="53"/>
      <c r="E42" s="53"/>
      <c r="F42" s="53"/>
    </row>
    <row r="43" spans="1:6" x14ac:dyDescent="0.25">
      <c r="A43" s="215" t="s">
        <v>537</v>
      </c>
      <c r="B43" s="201">
        <v>2153563.4300000002</v>
      </c>
      <c r="C43" s="91"/>
      <c r="D43" s="91"/>
      <c r="E43" s="91"/>
      <c r="F43" s="91"/>
    </row>
    <row r="44" spans="1:6" x14ac:dyDescent="0.25">
      <c r="A44" s="215" t="s">
        <v>538</v>
      </c>
      <c r="B44" s="201">
        <v>50221793.469999999</v>
      </c>
      <c r="C44" s="91"/>
      <c r="D44" s="91"/>
      <c r="E44" s="91"/>
      <c r="F44" s="91"/>
    </row>
    <row r="45" spans="1:6" x14ac:dyDescent="0.25">
      <c r="A45" s="215" t="s">
        <v>539</v>
      </c>
      <c r="B45" s="201">
        <v>85698109.840000004</v>
      </c>
      <c r="C45" s="91"/>
      <c r="D45" s="91"/>
      <c r="E45" s="91"/>
      <c r="F45" s="91"/>
    </row>
    <row r="46" spans="1:6" x14ac:dyDescent="0.25">
      <c r="A46" s="204"/>
      <c r="B46" s="198"/>
      <c r="C46" s="53"/>
      <c r="D46" s="53"/>
      <c r="E46" s="53"/>
      <c r="F46" s="53"/>
    </row>
    <row r="47" spans="1:6" ht="30" x14ac:dyDescent="0.25">
      <c r="A47" s="214" t="s">
        <v>540</v>
      </c>
      <c r="B47" s="198"/>
      <c r="C47" s="53"/>
      <c r="D47" s="53"/>
      <c r="E47" s="53"/>
      <c r="F47" s="53"/>
    </row>
    <row r="48" spans="1:6" x14ac:dyDescent="0.25">
      <c r="A48" s="215" t="s">
        <v>538</v>
      </c>
      <c r="B48" s="201">
        <v>120.27</v>
      </c>
      <c r="C48" s="91"/>
      <c r="D48" s="91"/>
      <c r="E48" s="91"/>
      <c r="F48" s="91"/>
    </row>
    <row r="49" spans="1:6" x14ac:dyDescent="0.25">
      <c r="A49" s="215" t="s">
        <v>539</v>
      </c>
      <c r="B49" s="201">
        <v>205.23</v>
      </c>
      <c r="C49" s="91"/>
      <c r="D49" s="91"/>
      <c r="E49" s="91"/>
      <c r="F49" s="91"/>
    </row>
    <row r="50" spans="1:6" x14ac:dyDescent="0.25">
      <c r="A50" s="204"/>
      <c r="B50" s="198"/>
      <c r="C50" s="53"/>
      <c r="D50" s="53"/>
      <c r="E50" s="53"/>
      <c r="F50" s="53"/>
    </row>
    <row r="51" spans="1:6" x14ac:dyDescent="0.25">
      <c r="A51" s="214" t="s">
        <v>541</v>
      </c>
      <c r="B51" s="198"/>
      <c r="C51" s="53"/>
      <c r="D51" s="53"/>
      <c r="E51" s="53"/>
      <c r="F51" s="53"/>
    </row>
    <row r="52" spans="1:6" x14ac:dyDescent="0.25">
      <c r="A52" s="215" t="s">
        <v>538</v>
      </c>
      <c r="B52" s="201">
        <v>50221793.469999999</v>
      </c>
      <c r="C52" s="91"/>
      <c r="D52" s="91"/>
      <c r="E52" s="91"/>
      <c r="F52" s="91"/>
    </row>
    <row r="53" spans="1:6" x14ac:dyDescent="0.25">
      <c r="A53" s="215" t="s">
        <v>539</v>
      </c>
      <c r="B53" s="201">
        <v>85698109.840000004</v>
      </c>
      <c r="C53" s="91"/>
      <c r="D53" s="91"/>
      <c r="E53" s="91"/>
      <c r="F53" s="91"/>
    </row>
    <row r="54" spans="1:6" x14ac:dyDescent="0.25">
      <c r="A54" s="215" t="s">
        <v>542</v>
      </c>
      <c r="B54" s="201"/>
      <c r="C54" s="91"/>
      <c r="D54" s="91"/>
      <c r="E54" s="91"/>
      <c r="F54" s="91"/>
    </row>
    <row r="55" spans="1:6" x14ac:dyDescent="0.25">
      <c r="A55" s="204"/>
      <c r="B55" s="198"/>
      <c r="C55" s="53"/>
      <c r="D55" s="53"/>
      <c r="E55" s="53"/>
      <c r="F55" s="53"/>
    </row>
    <row r="56" spans="1:6" x14ac:dyDescent="0.25">
      <c r="A56" s="214" t="s">
        <v>543</v>
      </c>
      <c r="B56" s="198"/>
      <c r="C56" s="53"/>
      <c r="D56" s="53"/>
      <c r="E56" s="53"/>
      <c r="F56" s="53"/>
    </row>
    <row r="57" spans="1:6" x14ac:dyDescent="0.25">
      <c r="A57" s="215" t="s">
        <v>538</v>
      </c>
      <c r="B57" s="201">
        <v>50221793.469999999</v>
      </c>
      <c r="C57" s="91"/>
      <c r="D57" s="91"/>
      <c r="E57" s="91"/>
      <c r="F57" s="91"/>
    </row>
    <row r="58" spans="1:6" x14ac:dyDescent="0.25">
      <c r="A58" s="215" t="s">
        <v>539</v>
      </c>
      <c r="B58" s="201">
        <v>85698109.840000004</v>
      </c>
      <c r="C58" s="91"/>
      <c r="D58" s="91"/>
      <c r="E58" s="91"/>
      <c r="F58" s="91"/>
    </row>
    <row r="59" spans="1:6" x14ac:dyDescent="0.25">
      <c r="A59" s="204"/>
      <c r="B59" s="198"/>
      <c r="C59" s="53"/>
      <c r="D59" s="53"/>
      <c r="E59" s="53"/>
      <c r="F59" s="53"/>
    </row>
    <row r="60" spans="1:6" x14ac:dyDescent="0.25">
      <c r="A60" s="214" t="s">
        <v>544</v>
      </c>
      <c r="B60" s="198">
        <v>16.13</v>
      </c>
      <c r="C60" s="53"/>
      <c r="D60" s="53"/>
      <c r="E60" s="53"/>
      <c r="F60" s="53"/>
    </row>
    <row r="61" spans="1:6" x14ac:dyDescent="0.25">
      <c r="A61" s="215" t="s">
        <v>545</v>
      </c>
      <c r="B61" s="203">
        <v>2050</v>
      </c>
      <c r="C61" s="141"/>
      <c r="D61" s="141"/>
      <c r="E61" s="141"/>
      <c r="F61" s="141"/>
    </row>
    <row r="62" spans="1:6" x14ac:dyDescent="0.25">
      <c r="A62" s="215" t="s">
        <v>546</v>
      </c>
      <c r="B62" s="220">
        <v>8.5599999999999996E-2</v>
      </c>
      <c r="C62" s="153"/>
      <c r="D62" s="153"/>
      <c r="E62" s="153"/>
      <c r="F62" s="153"/>
    </row>
    <row r="63" spans="1:6" x14ac:dyDescent="0.25">
      <c r="A63" s="204"/>
      <c r="B63" s="203"/>
      <c r="C63" s="141"/>
      <c r="D63" s="141"/>
      <c r="E63" s="141"/>
      <c r="F63" s="141"/>
    </row>
    <row r="64" spans="1:6" x14ac:dyDescent="0.25">
      <c r="A64" s="214" t="s">
        <v>547</v>
      </c>
      <c r="B64" s="203"/>
      <c r="C64" s="141"/>
      <c r="D64" s="141"/>
      <c r="E64" s="141"/>
      <c r="F64" s="141"/>
    </row>
    <row r="65" spans="1:6" x14ac:dyDescent="0.25">
      <c r="A65" s="215" t="s">
        <v>548</v>
      </c>
      <c r="B65" s="203">
        <v>2021</v>
      </c>
      <c r="C65" s="141"/>
      <c r="D65" s="141"/>
      <c r="E65" s="141"/>
      <c r="F65" s="141"/>
    </row>
    <row r="66" spans="1:6" ht="30" x14ac:dyDescent="0.25">
      <c r="A66" s="215" t="s">
        <v>549</v>
      </c>
      <c r="B66" s="204" t="s">
        <v>631</v>
      </c>
      <c r="C66" s="53"/>
      <c r="D66" s="142"/>
      <c r="E66" s="142"/>
      <c r="F66" s="142"/>
    </row>
    <row r="67" spans="1:6" x14ac:dyDescent="0.25">
      <c r="A67" s="199"/>
      <c r="B67" s="199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439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 xml:space="preserve"> Municipio de Uriangato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440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441</v>
      </c>
      <c r="B5" s="132"/>
      <c r="C5" s="132"/>
      <c r="D5" s="132"/>
      <c r="E5" s="132"/>
      <c r="F5" s="132"/>
      <c r="G5" s="133"/>
    </row>
    <row r="6" spans="1:7" x14ac:dyDescent="0.25">
      <c r="A6" s="184" t="s">
        <v>442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443</v>
      </c>
      <c r="C7" s="185"/>
      <c r="D7" s="185"/>
      <c r="E7" s="185"/>
      <c r="F7" s="185"/>
      <c r="G7" s="185"/>
    </row>
    <row r="8" spans="1:7" ht="30" x14ac:dyDescent="0.25">
      <c r="A8" s="71" t="s">
        <v>444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445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446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447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448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449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452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453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454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455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456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457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458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Municipio de Uriangato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459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441</v>
      </c>
      <c r="B5" s="114"/>
      <c r="C5" s="114"/>
      <c r="D5" s="114"/>
      <c r="E5" s="114"/>
      <c r="F5" s="114"/>
      <c r="G5" s="115"/>
    </row>
    <row r="6" spans="1:7" x14ac:dyDescent="0.25">
      <c r="A6" s="188" t="s">
        <v>460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443</v>
      </c>
      <c r="C7" s="185"/>
      <c r="D7" s="185"/>
      <c r="E7" s="185"/>
      <c r="F7" s="185"/>
      <c r="G7" s="185"/>
    </row>
    <row r="8" spans="1:7" x14ac:dyDescent="0.25">
      <c r="A8" s="26" t="s">
        <v>461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462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464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465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466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467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468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469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470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471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462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464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465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466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467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468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473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474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Municipio de Uriangato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475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1" t="s">
        <v>442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476</v>
      </c>
    </row>
    <row r="7" spans="1:7" x14ac:dyDescent="0.25">
      <c r="A7" s="62" t="s">
        <v>444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477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478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479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482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483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484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485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486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487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488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489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491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492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493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454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494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456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495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496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497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498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499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Municipio de Uriangato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500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460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501</v>
      </c>
    </row>
    <row r="7" spans="1:7" x14ac:dyDescent="0.25">
      <c r="A7" s="26" t="s">
        <v>461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462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463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464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471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462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463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464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465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466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467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468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472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502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497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498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503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 xml:space="preserve"> Municipio de Uriangato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504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505</v>
      </c>
      <c r="C4" s="121" t="s">
        <v>506</v>
      </c>
      <c r="D4" s="121" t="s">
        <v>507</v>
      </c>
      <c r="E4" s="121" t="s">
        <v>508</v>
      </c>
      <c r="F4" s="121" t="s">
        <v>509</v>
      </c>
    </row>
    <row r="5" spans="1:6" ht="12.75" customHeight="1" x14ac:dyDescent="0.25">
      <c r="A5" s="18" t="s">
        <v>510</v>
      </c>
      <c r="B5" s="53"/>
      <c r="C5" s="53"/>
      <c r="D5" s="53"/>
      <c r="E5" s="53"/>
      <c r="F5" s="53"/>
    </row>
    <row r="6" spans="1:6" ht="30" x14ac:dyDescent="0.25">
      <c r="A6" s="59" t="s">
        <v>511</v>
      </c>
      <c r="B6" s="60"/>
      <c r="C6" s="60"/>
      <c r="D6" s="60"/>
      <c r="E6" s="60"/>
      <c r="F6" s="60"/>
    </row>
    <row r="7" spans="1:6" ht="15" x14ac:dyDescent="0.25">
      <c r="A7" s="59" t="s">
        <v>512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513</v>
      </c>
      <c r="B9" s="45"/>
      <c r="C9" s="45"/>
      <c r="D9" s="45"/>
      <c r="E9" s="45"/>
      <c r="F9" s="45"/>
    </row>
    <row r="10" spans="1:6" ht="15" x14ac:dyDescent="0.25">
      <c r="A10" s="59" t="s">
        <v>514</v>
      </c>
      <c r="B10" s="60"/>
      <c r="C10" s="60"/>
      <c r="D10" s="60"/>
      <c r="E10" s="60"/>
      <c r="F10" s="60"/>
    </row>
    <row r="11" spans="1:6" ht="15" x14ac:dyDescent="0.25">
      <c r="A11" s="80" t="s">
        <v>515</v>
      </c>
      <c r="B11" s="60"/>
      <c r="C11" s="60"/>
      <c r="D11" s="60"/>
      <c r="E11" s="60"/>
      <c r="F11" s="60"/>
    </row>
    <row r="12" spans="1:6" ht="15" x14ac:dyDescent="0.25">
      <c r="A12" s="80" t="s">
        <v>516</v>
      </c>
      <c r="B12" s="60"/>
      <c r="C12" s="60"/>
      <c r="D12" s="60"/>
      <c r="E12" s="60"/>
      <c r="F12" s="60"/>
    </row>
    <row r="13" spans="1:6" ht="15" x14ac:dyDescent="0.25">
      <c r="A13" s="80" t="s">
        <v>517</v>
      </c>
      <c r="B13" s="60"/>
      <c r="C13" s="60"/>
      <c r="D13" s="60"/>
      <c r="E13" s="60"/>
      <c r="F13" s="60"/>
    </row>
    <row r="14" spans="1:6" ht="15" x14ac:dyDescent="0.25">
      <c r="A14" s="59" t="s">
        <v>518</v>
      </c>
      <c r="B14" s="60"/>
      <c r="C14" s="60"/>
      <c r="D14" s="60"/>
      <c r="E14" s="60"/>
      <c r="F14" s="60"/>
    </row>
    <row r="15" spans="1:6" ht="15" x14ac:dyDescent="0.25">
      <c r="A15" s="80" t="s">
        <v>515</v>
      </c>
      <c r="B15" s="60"/>
      <c r="C15" s="60"/>
      <c r="D15" s="60"/>
      <c r="E15" s="60"/>
      <c r="F15" s="60"/>
    </row>
    <row r="16" spans="1:6" ht="15" x14ac:dyDescent="0.25">
      <c r="A16" s="80" t="s">
        <v>516</v>
      </c>
      <c r="B16" s="60"/>
      <c r="C16" s="60"/>
      <c r="D16" s="60"/>
      <c r="E16" s="60"/>
      <c r="F16" s="60"/>
    </row>
    <row r="17" spans="1:6" ht="15" x14ac:dyDescent="0.25">
      <c r="A17" s="80" t="s">
        <v>517</v>
      </c>
      <c r="B17" s="60"/>
      <c r="C17" s="60"/>
      <c r="D17" s="60"/>
      <c r="E17" s="60"/>
      <c r="F17" s="60"/>
    </row>
    <row r="18" spans="1:6" ht="15" x14ac:dyDescent="0.25">
      <c r="A18" s="59" t="s">
        <v>519</v>
      </c>
      <c r="B18" s="122"/>
      <c r="C18" s="60"/>
      <c r="D18" s="60"/>
      <c r="E18" s="60"/>
      <c r="F18" s="60"/>
    </row>
    <row r="19" spans="1:6" ht="15" x14ac:dyDescent="0.25">
      <c r="A19" s="59" t="s">
        <v>520</v>
      </c>
      <c r="B19" s="60"/>
      <c r="C19" s="60"/>
      <c r="D19" s="60"/>
      <c r="E19" s="60"/>
      <c r="F19" s="60"/>
    </row>
    <row r="20" spans="1:6" ht="30" x14ac:dyDescent="0.25">
      <c r="A20" s="59" t="s">
        <v>521</v>
      </c>
      <c r="B20" s="123"/>
      <c r="C20" s="123"/>
      <c r="D20" s="123"/>
      <c r="E20" s="123"/>
      <c r="F20" s="123"/>
    </row>
    <row r="21" spans="1:6" ht="30" x14ac:dyDescent="0.25">
      <c r="A21" s="59" t="s">
        <v>522</v>
      </c>
      <c r="B21" s="123"/>
      <c r="C21" s="123"/>
      <c r="D21" s="123"/>
      <c r="E21" s="123"/>
      <c r="F21" s="123"/>
    </row>
    <row r="22" spans="1:6" ht="30" x14ac:dyDescent="0.25">
      <c r="A22" s="59" t="s">
        <v>523</v>
      </c>
      <c r="B22" s="123"/>
      <c r="C22" s="123"/>
      <c r="D22" s="123"/>
      <c r="E22" s="123"/>
      <c r="F22" s="123"/>
    </row>
    <row r="23" spans="1:6" ht="15" x14ac:dyDescent="0.25">
      <c r="A23" s="59" t="s">
        <v>524</v>
      </c>
      <c r="B23" s="123"/>
      <c r="C23" s="123"/>
      <c r="D23" s="123"/>
      <c r="E23" s="123"/>
      <c r="F23" s="123"/>
    </row>
    <row r="24" spans="1:6" ht="15" x14ac:dyDescent="0.25">
      <c r="A24" s="59" t="s">
        <v>525</v>
      </c>
      <c r="B24" s="124"/>
      <c r="C24" s="60"/>
      <c r="D24" s="60"/>
      <c r="E24" s="60"/>
      <c r="F24" s="60"/>
    </row>
    <row r="25" spans="1:6" ht="15" x14ac:dyDescent="0.25">
      <c r="A25" s="59" t="s">
        <v>526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527</v>
      </c>
      <c r="B27" s="45"/>
      <c r="C27" s="45"/>
      <c r="D27" s="45"/>
      <c r="E27" s="45"/>
      <c r="F27" s="45"/>
    </row>
    <row r="28" spans="1:6" ht="15" x14ac:dyDescent="0.25">
      <c r="A28" s="59" t="s">
        <v>528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529</v>
      </c>
      <c r="B30" s="45"/>
      <c r="C30" s="45"/>
      <c r="D30" s="45"/>
      <c r="E30" s="45"/>
      <c r="F30" s="45"/>
    </row>
    <row r="31" spans="1:6" ht="15" x14ac:dyDescent="0.25">
      <c r="A31" s="59" t="s">
        <v>514</v>
      </c>
      <c r="B31" s="60"/>
      <c r="C31" s="60"/>
      <c r="D31" s="60"/>
      <c r="E31" s="60"/>
      <c r="F31" s="60"/>
    </row>
    <row r="32" spans="1:6" ht="15" x14ac:dyDescent="0.25">
      <c r="A32" s="59" t="s">
        <v>518</v>
      </c>
      <c r="B32" s="60"/>
      <c r="C32" s="60"/>
      <c r="D32" s="60"/>
      <c r="E32" s="60"/>
      <c r="F32" s="60"/>
    </row>
    <row r="33" spans="1:6" ht="15" x14ac:dyDescent="0.25">
      <c r="A33" s="59" t="s">
        <v>530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531</v>
      </c>
      <c r="B35" s="45"/>
      <c r="C35" s="45"/>
      <c r="D35" s="45"/>
      <c r="E35" s="45"/>
      <c r="F35" s="45"/>
    </row>
    <row r="36" spans="1:6" ht="15" x14ac:dyDescent="0.25">
      <c r="A36" s="59" t="s">
        <v>532</v>
      </c>
      <c r="B36" s="60"/>
      <c r="C36" s="60"/>
      <c r="D36" s="60"/>
      <c r="E36" s="60"/>
      <c r="F36" s="60"/>
    </row>
    <row r="37" spans="1:6" ht="15" x14ac:dyDescent="0.25">
      <c r="A37" s="59" t="s">
        <v>533</v>
      </c>
      <c r="B37" s="60"/>
      <c r="C37" s="60"/>
      <c r="D37" s="60"/>
      <c r="E37" s="60"/>
      <c r="F37" s="60"/>
    </row>
    <row r="38" spans="1:6" ht="15" x14ac:dyDescent="0.25">
      <c r="A38" s="59" t="s">
        <v>534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535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536</v>
      </c>
      <c r="B42" s="45"/>
      <c r="C42" s="45"/>
      <c r="D42" s="45"/>
      <c r="E42" s="45"/>
      <c r="F42" s="45"/>
    </row>
    <row r="43" spans="1:6" ht="15" x14ac:dyDescent="0.25">
      <c r="A43" s="59" t="s">
        <v>537</v>
      </c>
      <c r="B43" s="60"/>
      <c r="C43" s="60"/>
      <c r="D43" s="60"/>
      <c r="E43" s="60"/>
      <c r="F43" s="60"/>
    </row>
    <row r="44" spans="1:6" ht="15" x14ac:dyDescent="0.25">
      <c r="A44" s="59" t="s">
        <v>538</v>
      </c>
      <c r="B44" s="60"/>
      <c r="C44" s="60"/>
      <c r="D44" s="60"/>
      <c r="E44" s="60"/>
      <c r="F44" s="60"/>
    </row>
    <row r="45" spans="1:6" ht="15" x14ac:dyDescent="0.25">
      <c r="A45" s="59" t="s">
        <v>539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540</v>
      </c>
      <c r="B47" s="45"/>
      <c r="C47" s="45"/>
      <c r="D47" s="45"/>
      <c r="E47" s="45"/>
      <c r="F47" s="45"/>
    </row>
    <row r="48" spans="1:6" ht="15" x14ac:dyDescent="0.25">
      <c r="A48" s="59" t="s">
        <v>538</v>
      </c>
      <c r="B48" s="123"/>
      <c r="C48" s="123"/>
      <c r="D48" s="123"/>
      <c r="E48" s="123"/>
      <c r="F48" s="123"/>
    </row>
    <row r="49" spans="1:6" ht="15" x14ac:dyDescent="0.25">
      <c r="A49" s="59" t="s">
        <v>539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541</v>
      </c>
      <c r="B51" s="45"/>
      <c r="C51" s="45"/>
      <c r="D51" s="45"/>
      <c r="E51" s="45"/>
      <c r="F51" s="45"/>
    </row>
    <row r="52" spans="1:6" ht="15" x14ac:dyDescent="0.25">
      <c r="A52" s="59" t="s">
        <v>538</v>
      </c>
      <c r="B52" s="60"/>
      <c r="C52" s="60"/>
      <c r="D52" s="60"/>
      <c r="E52" s="60"/>
      <c r="F52" s="60"/>
    </row>
    <row r="53" spans="1:6" ht="15" x14ac:dyDescent="0.25">
      <c r="A53" s="59" t="s">
        <v>539</v>
      </c>
      <c r="B53" s="60"/>
      <c r="C53" s="60"/>
      <c r="D53" s="60"/>
      <c r="E53" s="60"/>
      <c r="F53" s="60"/>
    </row>
    <row r="54" spans="1:6" ht="15" x14ac:dyDescent="0.25">
      <c r="A54" s="59" t="s">
        <v>542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543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538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539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544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545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546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547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548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549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B18" sqref="B18: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122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 xml:space="preserve"> Municipio de Uriangato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30 de Junio de 2024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588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4">
        <v>12066427.34</v>
      </c>
      <c r="C18" s="108"/>
      <c r="D18" s="108"/>
      <c r="E18" s="108"/>
      <c r="F18" s="4">
        <v>17509228.27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12066427.34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17509228.27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151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G11:H21 B17:B30 C8:C22 D17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 xml:space="preserve"> Municipio de Uriangato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594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589</v>
      </c>
      <c r="J6" s="1" t="s">
        <v>590</v>
      </c>
      <c r="K6" s="1" t="s">
        <v>591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52" zoomScale="75" zoomScaleNormal="75" workbookViewId="0">
      <selection activeCell="C18" sqref="C18:D1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183</v>
      </c>
      <c r="B1" s="161"/>
      <c r="C1" s="161"/>
      <c r="D1" s="162"/>
    </row>
    <row r="2" spans="1:4" x14ac:dyDescent="0.25">
      <c r="A2" s="110" t="str">
        <f>'Formato 1'!A2</f>
        <v xml:space="preserve"> Municipio de Uriangato Gto.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1 de Enero al 30 de Junio de 2024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270188722.31999999</v>
      </c>
      <c r="C8" s="14">
        <f>SUM(C9:C11)</f>
        <v>198585294.98000002</v>
      </c>
      <c r="D8" s="14">
        <f>SUM(D9:D11)</f>
        <v>198585294.98000002</v>
      </c>
    </row>
    <row r="9" spans="1:4" x14ac:dyDescent="0.25">
      <c r="A9" s="58" t="s">
        <v>189</v>
      </c>
      <c r="B9" s="94">
        <v>195796831.08000001</v>
      </c>
      <c r="C9" s="94">
        <v>155669850.96000001</v>
      </c>
      <c r="D9" s="94">
        <v>155669850.96000001</v>
      </c>
    </row>
    <row r="10" spans="1:4" x14ac:dyDescent="0.25">
      <c r="A10" s="58" t="s">
        <v>190</v>
      </c>
      <c r="B10" s="94">
        <v>74391891.239999995</v>
      </c>
      <c r="C10" s="94">
        <v>42915444.020000003</v>
      </c>
      <c r="D10" s="94">
        <v>42915444.020000003</v>
      </c>
    </row>
    <row r="11" spans="1:4" x14ac:dyDescent="0.25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B14+B15</f>
        <v>270188722.31999999</v>
      </c>
      <c r="C13" s="14">
        <f>C14+C15</f>
        <v>225661721.06</v>
      </c>
      <c r="D13" s="14">
        <f>D14+D15</f>
        <v>211124777.68000001</v>
      </c>
    </row>
    <row r="14" spans="1:4" x14ac:dyDescent="0.25">
      <c r="A14" s="58" t="s">
        <v>193</v>
      </c>
      <c r="B14" s="94">
        <v>195796831.08000001</v>
      </c>
      <c r="C14" s="94">
        <v>133926625.28</v>
      </c>
      <c r="D14" s="94">
        <v>127851435.3</v>
      </c>
    </row>
    <row r="15" spans="1:4" x14ac:dyDescent="0.25">
      <c r="A15" s="58" t="s">
        <v>194</v>
      </c>
      <c r="B15" s="94">
        <v>74391891.239999995</v>
      </c>
      <c r="C15" s="94">
        <v>91735095.780000001</v>
      </c>
      <c r="D15" s="94">
        <v>83273342.379999995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125238592.50999999</v>
      </c>
      <c r="D17" s="14">
        <f>D18+D19</f>
        <v>112591289.21000001</v>
      </c>
    </row>
    <row r="18" spans="1:4" x14ac:dyDescent="0.25">
      <c r="A18" s="58" t="s">
        <v>196</v>
      </c>
      <c r="B18" s="16">
        <v>0</v>
      </c>
      <c r="C18" s="47">
        <v>98796932.219999999</v>
      </c>
      <c r="D18" s="47">
        <v>86149628.920000002</v>
      </c>
    </row>
    <row r="19" spans="1:4" x14ac:dyDescent="0.25">
      <c r="A19" s="58" t="s">
        <v>197</v>
      </c>
      <c r="B19" s="16">
        <v>0</v>
      </c>
      <c r="C19" s="47">
        <v>26441660.289999999</v>
      </c>
      <c r="D19" s="47">
        <v>26441660.289999999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98162166.430000007</v>
      </c>
      <c r="D21" s="14">
        <f>D8-D13+D17</f>
        <v>100051806.51000002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98162166.430000007</v>
      </c>
      <c r="D23" s="14">
        <f>D21-D11</f>
        <v>100051806.51000002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-27076426.079999983</v>
      </c>
      <c r="D25" s="14">
        <f>D23-D17</f>
        <v>-12539482.699999988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-27076426.079999983</v>
      </c>
      <c r="D33" s="4">
        <f>D25+D29</f>
        <v>-12539482.699999988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195796831.08000001</v>
      </c>
      <c r="C48" s="96">
        <f>C9</f>
        <v>155669850.96000001</v>
      </c>
      <c r="D48" s="96">
        <f>D9</f>
        <v>155669850.96000001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195796831.08000001</v>
      </c>
      <c r="C53" s="47">
        <f>C14</f>
        <v>133926625.28</v>
      </c>
      <c r="D53" s="47">
        <f>D14</f>
        <v>127851435.3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98796932.219999999</v>
      </c>
      <c r="D55" s="47">
        <f>D18</f>
        <v>86149628.920000002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120540157.90000001</v>
      </c>
      <c r="D57" s="4">
        <f>D48+D49-D53+D55</f>
        <v>113968044.58000001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120540157.90000001</v>
      </c>
      <c r="D59" s="4">
        <f>D57-D49</f>
        <v>113968044.58000001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74391891.239999995</v>
      </c>
      <c r="C63" s="98">
        <f>C10</f>
        <v>42915444.020000003</v>
      </c>
      <c r="D63" s="98">
        <f>D10</f>
        <v>42915444.020000003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74391891.239999995</v>
      </c>
      <c r="C68" s="94">
        <f>C15</f>
        <v>91735095.780000001</v>
      </c>
      <c r="D68" s="94">
        <f>D15</f>
        <v>83273342.379999995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26441660.289999999</v>
      </c>
      <c r="D70" s="94">
        <f>D19</f>
        <v>26441660.289999999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-22377991.469999999</v>
      </c>
      <c r="D72" s="14">
        <f>D63+D64-D68+D70</f>
        <v>-13916238.069999993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-22377991.469999999</v>
      </c>
      <c r="D74" s="14">
        <f>D72-D64</f>
        <v>-13916238.069999993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1:D13 B16:D17 B20:D25 B18:B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zoomScale="75" zoomScaleNormal="75" workbookViewId="0">
      <selection activeCell="B48" sqref="B48:F49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224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Municipio de Uriangato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Junio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4" t="s">
        <v>226</v>
      </c>
      <c r="B6" s="166" t="s">
        <v>227</v>
      </c>
      <c r="C6" s="166"/>
      <c r="D6" s="166"/>
      <c r="E6" s="166"/>
      <c r="F6" s="166"/>
      <c r="G6" s="166" t="s">
        <v>228</v>
      </c>
    </row>
    <row r="7" spans="1:7" ht="30" x14ac:dyDescent="0.25">
      <c r="A7" s="165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6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27247181.34</v>
      </c>
      <c r="C9" s="47">
        <v>800000</v>
      </c>
      <c r="D9" s="47">
        <f>B9+C9</f>
        <v>28047181.34</v>
      </c>
      <c r="E9" s="47">
        <v>24589960.120000001</v>
      </c>
      <c r="F9" s="47">
        <v>24589960.07</v>
      </c>
      <c r="G9" s="47">
        <f>F9-B9</f>
        <v>-2657221.2699999996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f t="shared" ref="D10:D14" si="0">B10+C10</f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1163984.55</v>
      </c>
      <c r="C11" s="47">
        <v>0</v>
      </c>
      <c r="D11" s="47">
        <f t="shared" si="0"/>
        <v>1163984.55</v>
      </c>
      <c r="E11" s="47">
        <v>411916.31</v>
      </c>
      <c r="F11" s="47">
        <v>411916.3</v>
      </c>
      <c r="G11" s="47">
        <f t="shared" ref="G11:G15" si="1">F11-B11</f>
        <v>-752068.25</v>
      </c>
    </row>
    <row r="12" spans="1:7" x14ac:dyDescent="0.25">
      <c r="A12" s="58" t="s">
        <v>237</v>
      </c>
      <c r="B12" s="47">
        <v>21488046.260000002</v>
      </c>
      <c r="C12" s="47">
        <v>15000</v>
      </c>
      <c r="D12" s="47">
        <f t="shared" si="0"/>
        <v>21503046.260000002</v>
      </c>
      <c r="E12" s="47">
        <v>7703985.6699999999</v>
      </c>
      <c r="F12" s="47">
        <v>7703985.4500000002</v>
      </c>
      <c r="G12" s="47">
        <f t="shared" si="1"/>
        <v>-13784060.810000002</v>
      </c>
    </row>
    <row r="13" spans="1:7" x14ac:dyDescent="0.25">
      <c r="A13" s="58" t="s">
        <v>238</v>
      </c>
      <c r="B13" s="47">
        <v>2783607.14</v>
      </c>
      <c r="C13" s="47">
        <v>1185000</v>
      </c>
      <c r="D13" s="47">
        <f t="shared" si="0"/>
        <v>3968607.14</v>
      </c>
      <c r="E13" s="47">
        <v>3966868.7</v>
      </c>
      <c r="F13" s="47">
        <v>3966868.71</v>
      </c>
      <c r="G13" s="47">
        <f t="shared" si="1"/>
        <v>1183261.5699999998</v>
      </c>
    </row>
    <row r="14" spans="1:7" x14ac:dyDescent="0.25">
      <c r="A14" s="58" t="s">
        <v>239</v>
      </c>
      <c r="B14" s="47">
        <v>1713082.92</v>
      </c>
      <c r="C14" s="47">
        <v>0</v>
      </c>
      <c r="D14" s="47">
        <f t="shared" si="0"/>
        <v>1713082.92</v>
      </c>
      <c r="E14" s="47">
        <v>1064984.56</v>
      </c>
      <c r="F14" s="47">
        <v>1064984.83</v>
      </c>
      <c r="G14" s="47">
        <f t="shared" si="1"/>
        <v>-648098.08999999985</v>
      </c>
    </row>
    <row r="15" spans="1:7" x14ac:dyDescent="0.25">
      <c r="A15" s="58" t="s">
        <v>240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f t="shared" si="1"/>
        <v>0</v>
      </c>
    </row>
    <row r="16" spans="1:7" x14ac:dyDescent="0.25">
      <c r="A16" s="92" t="s">
        <v>241</v>
      </c>
      <c r="B16" s="47">
        <f t="shared" ref="B16:G16" si="2">SUM(B17:B27)</f>
        <v>139590337.76999998</v>
      </c>
      <c r="C16" s="47">
        <f t="shared" si="2"/>
        <v>7629200.2299999995</v>
      </c>
      <c r="D16" s="47">
        <f t="shared" si="2"/>
        <v>147219538</v>
      </c>
      <c r="E16" s="47">
        <f t="shared" si="2"/>
        <v>80159576.579999998</v>
      </c>
      <c r="F16" s="47">
        <f t="shared" si="2"/>
        <v>80159576.579999998</v>
      </c>
      <c r="G16" s="47">
        <f t="shared" si="2"/>
        <v>-59430761.190000005</v>
      </c>
    </row>
    <row r="17" spans="1:7" x14ac:dyDescent="0.25">
      <c r="A17" s="77" t="s">
        <v>242</v>
      </c>
      <c r="B17" s="47">
        <v>80841953.810000002</v>
      </c>
      <c r="C17" s="47">
        <v>6262294.1900000004</v>
      </c>
      <c r="D17" s="47">
        <f t="shared" ref="D17:D27" si="3">B17+C17</f>
        <v>87104248</v>
      </c>
      <c r="E17" s="47">
        <v>47602316.460000001</v>
      </c>
      <c r="F17" s="47">
        <v>47602316.460000001</v>
      </c>
      <c r="G17" s="47">
        <f>F17-B17</f>
        <v>-33239637.350000001</v>
      </c>
    </row>
    <row r="18" spans="1:7" x14ac:dyDescent="0.25">
      <c r="A18" s="77" t="s">
        <v>243</v>
      </c>
      <c r="B18" s="47">
        <v>36016680.710000001</v>
      </c>
      <c r="C18" s="47">
        <v>2853118.29</v>
      </c>
      <c r="D18" s="47">
        <f t="shared" si="3"/>
        <v>38869799</v>
      </c>
      <c r="E18" s="47">
        <v>21485643.440000001</v>
      </c>
      <c r="F18" s="47">
        <v>21485643.440000001</v>
      </c>
      <c r="G18" s="47">
        <f t="shared" ref="G18:G27" si="4">F18-B18</f>
        <v>-14531037.27</v>
      </c>
    </row>
    <row r="19" spans="1:7" x14ac:dyDescent="0.25">
      <c r="A19" s="77" t="s">
        <v>244</v>
      </c>
      <c r="B19" s="47">
        <v>9312170.3200000003</v>
      </c>
      <c r="C19" s="47">
        <v>-2436987.3199999998</v>
      </c>
      <c r="D19" s="47">
        <f t="shared" si="3"/>
        <v>6875183</v>
      </c>
      <c r="E19" s="47">
        <v>3330133.82</v>
      </c>
      <c r="F19" s="47">
        <v>3330133.82</v>
      </c>
      <c r="G19" s="47">
        <f t="shared" si="4"/>
        <v>-5982036.5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f t="shared" si="3"/>
        <v>0</v>
      </c>
      <c r="E20" s="47">
        <v>0</v>
      </c>
      <c r="F20" s="47">
        <v>0</v>
      </c>
      <c r="G20" s="47">
        <f t="shared" si="4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f t="shared" si="3"/>
        <v>0</v>
      </c>
      <c r="E21" s="47">
        <v>0</v>
      </c>
      <c r="F21" s="47">
        <v>0</v>
      </c>
      <c r="G21" s="47">
        <f t="shared" si="4"/>
        <v>0</v>
      </c>
    </row>
    <row r="22" spans="1:7" x14ac:dyDescent="0.25">
      <c r="A22" s="77" t="s">
        <v>247</v>
      </c>
      <c r="B22" s="47">
        <v>3546506.99</v>
      </c>
      <c r="C22" s="47">
        <v>430126.01</v>
      </c>
      <c r="D22" s="47">
        <f t="shared" si="3"/>
        <v>3976633</v>
      </c>
      <c r="E22" s="47">
        <v>1826089.22</v>
      </c>
      <c r="F22" s="47">
        <v>1826089.22</v>
      </c>
      <c r="G22" s="47">
        <f t="shared" si="4"/>
        <v>-1720417.7700000003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f t="shared" si="3"/>
        <v>0</v>
      </c>
      <c r="E23" s="47">
        <v>0</v>
      </c>
      <c r="F23" s="47">
        <v>0</v>
      </c>
      <c r="G23" s="47">
        <f t="shared" si="4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f t="shared" si="3"/>
        <v>0</v>
      </c>
      <c r="E24" s="47">
        <v>0</v>
      </c>
      <c r="F24" s="47">
        <v>0</v>
      </c>
      <c r="G24" s="47">
        <f t="shared" si="4"/>
        <v>0</v>
      </c>
    </row>
    <row r="25" spans="1:7" x14ac:dyDescent="0.25">
      <c r="A25" s="77" t="s">
        <v>250</v>
      </c>
      <c r="B25" s="47">
        <v>1459634.57</v>
      </c>
      <c r="C25" s="47">
        <v>518803.43</v>
      </c>
      <c r="D25" s="47">
        <f t="shared" si="3"/>
        <v>1978438</v>
      </c>
      <c r="E25" s="47">
        <v>961012.64</v>
      </c>
      <c r="F25" s="47">
        <v>961012.64</v>
      </c>
      <c r="G25" s="47">
        <f t="shared" si="4"/>
        <v>-498621.93000000005</v>
      </c>
    </row>
    <row r="26" spans="1:7" x14ac:dyDescent="0.25">
      <c r="A26" s="77" t="s">
        <v>251</v>
      </c>
      <c r="B26" s="47">
        <v>8413391.3699999992</v>
      </c>
      <c r="C26" s="47">
        <v>1845.63</v>
      </c>
      <c r="D26" s="47">
        <f t="shared" si="3"/>
        <v>8415237</v>
      </c>
      <c r="E26" s="47">
        <v>4954381</v>
      </c>
      <c r="F26" s="47">
        <v>4954381</v>
      </c>
      <c r="G26" s="47">
        <f t="shared" si="4"/>
        <v>-3459010.3699999992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f t="shared" si="3"/>
        <v>0</v>
      </c>
      <c r="E27" s="47">
        <v>0</v>
      </c>
      <c r="F27" s="47">
        <v>0</v>
      </c>
      <c r="G27" s="47">
        <f t="shared" si="4"/>
        <v>0</v>
      </c>
    </row>
    <row r="28" spans="1:7" x14ac:dyDescent="0.25">
      <c r="A28" s="58" t="s">
        <v>253</v>
      </c>
      <c r="B28" s="47">
        <f t="shared" ref="B28:G28" si="5">SUM(B29:B33)</f>
        <v>1440986.5399999998</v>
      </c>
      <c r="C28" s="47">
        <f t="shared" si="5"/>
        <v>823721.46</v>
      </c>
      <c r="D28" s="47">
        <f t="shared" si="5"/>
        <v>2264708</v>
      </c>
      <c r="E28" s="47">
        <f t="shared" si="5"/>
        <v>1192320.49</v>
      </c>
      <c r="F28" s="47">
        <f t="shared" si="5"/>
        <v>1192320.49</v>
      </c>
      <c r="G28" s="47">
        <f t="shared" si="5"/>
        <v>-248666.05</v>
      </c>
    </row>
    <row r="29" spans="1:7" x14ac:dyDescent="0.25">
      <c r="A29" s="77" t="s">
        <v>254</v>
      </c>
      <c r="B29" s="47">
        <v>14225.94</v>
      </c>
      <c r="C29" s="47">
        <v>-125.94</v>
      </c>
      <c r="D29" s="47">
        <f t="shared" ref="D29:D33" si="6">B29+C29</f>
        <v>14100</v>
      </c>
      <c r="E29" s="47">
        <v>2823.1</v>
      </c>
      <c r="F29" s="47">
        <v>2823.1</v>
      </c>
      <c r="G29" s="47">
        <f>F29-B29</f>
        <v>-11402.84</v>
      </c>
    </row>
    <row r="30" spans="1:7" x14ac:dyDescent="0.25">
      <c r="A30" s="77" t="s">
        <v>255</v>
      </c>
      <c r="B30" s="47">
        <v>260470.67</v>
      </c>
      <c r="C30" s="47">
        <v>-44570.67</v>
      </c>
      <c r="D30" s="47">
        <f t="shared" si="6"/>
        <v>215900</v>
      </c>
      <c r="E30" s="47">
        <v>107950.26</v>
      </c>
      <c r="F30" s="47">
        <v>107950.26</v>
      </c>
      <c r="G30" s="47">
        <f t="shared" ref="G30:G34" si="7">F30-B30</f>
        <v>-152520.41000000003</v>
      </c>
    </row>
    <row r="31" spans="1:7" x14ac:dyDescent="0.25">
      <c r="A31" s="77" t="s">
        <v>256</v>
      </c>
      <c r="B31" s="47">
        <v>1049780.19</v>
      </c>
      <c r="C31" s="47">
        <v>463976.81</v>
      </c>
      <c r="D31" s="47">
        <f t="shared" si="6"/>
        <v>1513757</v>
      </c>
      <c r="E31" s="47">
        <v>785782.96</v>
      </c>
      <c r="F31" s="47">
        <v>785782.96</v>
      </c>
      <c r="G31" s="47">
        <f t="shared" si="7"/>
        <v>-263997.23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f t="shared" si="6"/>
        <v>0</v>
      </c>
      <c r="E32" s="47">
        <v>0</v>
      </c>
      <c r="F32" s="47">
        <v>0</v>
      </c>
      <c r="G32" s="47">
        <f t="shared" si="7"/>
        <v>0</v>
      </c>
    </row>
    <row r="33" spans="1:7" ht="14.45" customHeight="1" x14ac:dyDescent="0.25">
      <c r="A33" s="77" t="s">
        <v>258</v>
      </c>
      <c r="B33" s="47">
        <v>116509.74</v>
      </c>
      <c r="C33" s="47">
        <v>404441.26</v>
      </c>
      <c r="D33" s="47">
        <f t="shared" si="6"/>
        <v>520951</v>
      </c>
      <c r="E33" s="47">
        <v>295764.17</v>
      </c>
      <c r="F33" s="47">
        <v>295764.17</v>
      </c>
      <c r="G33" s="47">
        <f t="shared" si="7"/>
        <v>179254.43</v>
      </c>
    </row>
    <row r="34" spans="1:7" ht="14.45" customHeight="1" x14ac:dyDescent="0.25">
      <c r="A34" s="58" t="s">
        <v>259</v>
      </c>
      <c r="B34" s="47">
        <v>369604.56</v>
      </c>
      <c r="C34" s="47">
        <v>69292963.719999999</v>
      </c>
      <c r="D34" s="47">
        <v>69662568.280000001</v>
      </c>
      <c r="E34" s="47">
        <v>36580238.530000001</v>
      </c>
      <c r="F34" s="47">
        <v>36580238.530000001</v>
      </c>
      <c r="G34" s="47">
        <f t="shared" si="7"/>
        <v>36210633.969999999</v>
      </c>
    </row>
    <row r="35" spans="1:7" ht="14.45" customHeight="1" x14ac:dyDescent="0.25">
      <c r="A35" s="58" t="s">
        <v>260</v>
      </c>
      <c r="B35" s="47">
        <f t="shared" ref="B35:G35" si="8">B36</f>
        <v>0</v>
      </c>
      <c r="C35" s="47">
        <f t="shared" si="8"/>
        <v>0</v>
      </c>
      <c r="D35" s="47">
        <f t="shared" si="8"/>
        <v>0</v>
      </c>
      <c r="E35" s="47">
        <f t="shared" si="8"/>
        <v>0</v>
      </c>
      <c r="F35" s="47">
        <f t="shared" si="8"/>
        <v>0</v>
      </c>
      <c r="G35" s="47">
        <f t="shared" si="8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9">B38+B39</f>
        <v>0</v>
      </c>
      <c r="C37" s="47">
        <f t="shared" si="9"/>
        <v>0</v>
      </c>
      <c r="D37" s="47">
        <f t="shared" si="9"/>
        <v>0</v>
      </c>
      <c r="E37" s="47">
        <f t="shared" si="9"/>
        <v>0</v>
      </c>
      <c r="F37" s="47">
        <f t="shared" si="9"/>
        <v>0</v>
      </c>
      <c r="G37" s="47">
        <f t="shared" si="9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G41" si="10">SUM(B9,B10,B11,B12,B13,B14,B15,B16,B28,B34,B35,B37)</f>
        <v>195796831.07999998</v>
      </c>
      <c r="C41" s="4">
        <f t="shared" si="10"/>
        <v>79745885.409999996</v>
      </c>
      <c r="D41" s="4">
        <f t="shared" si="10"/>
        <v>275542716.49000001</v>
      </c>
      <c r="E41" s="4">
        <f t="shared" si="10"/>
        <v>155669850.95999998</v>
      </c>
      <c r="F41" s="4">
        <f t="shared" si="10"/>
        <v>155669850.95999998</v>
      </c>
      <c r="G41" s="4">
        <f t="shared" si="10"/>
        <v>-40126980.120000005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11">SUM(B46:B53)</f>
        <v>74391891.239999995</v>
      </c>
      <c r="C45" s="47">
        <f t="shared" si="11"/>
        <v>6908108.7599999998</v>
      </c>
      <c r="D45" s="47">
        <f t="shared" si="11"/>
        <v>81300000</v>
      </c>
      <c r="E45" s="47">
        <f t="shared" si="11"/>
        <v>42915444.019999996</v>
      </c>
      <c r="F45" s="47">
        <f t="shared" si="11"/>
        <v>42915444.019999996</v>
      </c>
      <c r="G45" s="47">
        <f t="shared" si="11"/>
        <v>-31476447.219999999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12">F47-B47</f>
        <v>0</v>
      </c>
    </row>
    <row r="48" spans="1:7" x14ac:dyDescent="0.25">
      <c r="A48" s="80" t="s">
        <v>271</v>
      </c>
      <c r="B48" s="47">
        <v>24370050.449999999</v>
      </c>
      <c r="C48" s="47">
        <v>529949.55000000005</v>
      </c>
      <c r="D48" s="47">
        <v>24900000</v>
      </c>
      <c r="E48" s="47">
        <v>14775513.93</v>
      </c>
      <c r="F48" s="47">
        <v>14775513.93</v>
      </c>
      <c r="G48" s="47">
        <f t="shared" si="12"/>
        <v>-9594536.5199999996</v>
      </c>
    </row>
    <row r="49" spans="1:7" ht="30" x14ac:dyDescent="0.25">
      <c r="A49" s="80" t="s">
        <v>272</v>
      </c>
      <c r="B49" s="47">
        <v>50021840.789999999</v>
      </c>
      <c r="C49" s="47">
        <v>6378159.21</v>
      </c>
      <c r="D49" s="47">
        <v>56400000</v>
      </c>
      <c r="E49" s="47">
        <v>28139930.09</v>
      </c>
      <c r="F49" s="47">
        <v>28139930.09</v>
      </c>
      <c r="G49" s="47">
        <f t="shared" si="12"/>
        <v>-21881910.699999999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12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12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12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3">SUM(B55:B58)</f>
        <v>0</v>
      </c>
      <c r="C54" s="47">
        <f t="shared" si="13"/>
        <v>0</v>
      </c>
      <c r="D54" s="47">
        <f t="shared" si="13"/>
        <v>0</v>
      </c>
      <c r="E54" s="47">
        <f t="shared" si="13"/>
        <v>0</v>
      </c>
      <c r="F54" s="47">
        <f t="shared" si="13"/>
        <v>0</v>
      </c>
      <c r="G54" s="47">
        <f t="shared" si="13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4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4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4"/>
        <v>0</v>
      </c>
    </row>
    <row r="59" spans="1:7" x14ac:dyDescent="0.25">
      <c r="A59" s="58" t="s">
        <v>282</v>
      </c>
      <c r="B59" s="47">
        <f t="shared" ref="B59:G59" si="15">SUM(B60:B61)</f>
        <v>0</v>
      </c>
      <c r="C59" s="47">
        <f t="shared" si="15"/>
        <v>0</v>
      </c>
      <c r="D59" s="47">
        <f t="shared" si="15"/>
        <v>0</v>
      </c>
      <c r="E59" s="47">
        <f t="shared" si="15"/>
        <v>0</v>
      </c>
      <c r="F59" s="47">
        <f t="shared" si="15"/>
        <v>0</v>
      </c>
      <c r="G59" s="47">
        <f t="shared" si="15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6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6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6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17">B45+B54+B59+B62+B63</f>
        <v>74391891.239999995</v>
      </c>
      <c r="C65" s="4">
        <f t="shared" si="17"/>
        <v>6908108.7599999998</v>
      </c>
      <c r="D65" s="4">
        <f t="shared" si="17"/>
        <v>81300000</v>
      </c>
      <c r="E65" s="4">
        <f t="shared" si="17"/>
        <v>42915444.019999996</v>
      </c>
      <c r="F65" s="4">
        <f t="shared" si="17"/>
        <v>42915444.019999996</v>
      </c>
      <c r="G65" s="4">
        <f t="shared" si="17"/>
        <v>-31476447.219999999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18">B68</f>
        <v>0</v>
      </c>
      <c r="C67" s="4">
        <f t="shared" si="18"/>
        <v>0</v>
      </c>
      <c r="D67" s="4">
        <f t="shared" si="18"/>
        <v>0</v>
      </c>
      <c r="E67" s="4">
        <f t="shared" si="18"/>
        <v>0</v>
      </c>
      <c r="F67" s="4">
        <f t="shared" si="18"/>
        <v>0</v>
      </c>
      <c r="G67" s="4">
        <f t="shared" si="18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19">B41+B65+B67</f>
        <v>270188722.31999999</v>
      </c>
      <c r="C70" s="4">
        <f t="shared" si="19"/>
        <v>86653994.170000002</v>
      </c>
      <c r="D70" s="4">
        <f t="shared" si="19"/>
        <v>356842716.49000001</v>
      </c>
      <c r="E70" s="4">
        <f t="shared" si="19"/>
        <v>198585294.97999996</v>
      </c>
      <c r="F70" s="4">
        <f t="shared" si="19"/>
        <v>198585294.97999996</v>
      </c>
      <c r="G70" s="4">
        <f t="shared" si="19"/>
        <v>-71603427.340000004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20">B73+B74</f>
        <v>0</v>
      </c>
      <c r="C75" s="4">
        <f t="shared" si="20"/>
        <v>0</v>
      </c>
      <c r="D75" s="4">
        <f t="shared" si="20"/>
        <v>0</v>
      </c>
      <c r="E75" s="4">
        <f t="shared" si="20"/>
        <v>0</v>
      </c>
      <c r="F75" s="4">
        <f t="shared" si="20"/>
        <v>0</v>
      </c>
      <c r="G75" s="4">
        <f t="shared" si="20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16 B35:F47 B60:F75 G9:G15 G60:G76 G55:G58 G38:G53 B50:F58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79" zoomScale="75" zoomScaleNormal="75" workbookViewId="0">
      <selection activeCell="C103" sqref="C103:D10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295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 xml:space="preserve"> Municipio de Uriangato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Junio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67" t="s">
        <v>4</v>
      </c>
      <c r="B7" s="167" t="s">
        <v>298</v>
      </c>
      <c r="C7" s="167"/>
      <c r="D7" s="167"/>
      <c r="E7" s="167"/>
      <c r="F7" s="167"/>
      <c r="G7" s="168" t="s">
        <v>299</v>
      </c>
    </row>
    <row r="8" spans="1:7" ht="30" x14ac:dyDescent="0.25">
      <c r="A8" s="167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67"/>
    </row>
    <row r="9" spans="1:7" x14ac:dyDescent="0.25">
      <c r="A9" s="27" t="s">
        <v>304</v>
      </c>
      <c r="B9" s="83">
        <f t="shared" ref="B9:G9" si="0">SUM(B10,B18,B28,B38,B48,B58,B62,B71,B75)</f>
        <v>195796831.08000001</v>
      </c>
      <c r="C9" s="83">
        <f t="shared" si="0"/>
        <v>106513014.17</v>
      </c>
      <c r="D9" s="83">
        <f t="shared" si="0"/>
        <v>302309845.25</v>
      </c>
      <c r="E9" s="83">
        <f t="shared" si="0"/>
        <v>133926625.28</v>
      </c>
      <c r="F9" s="83">
        <f t="shared" si="0"/>
        <v>127851435.3</v>
      </c>
      <c r="G9" s="83">
        <f t="shared" si="0"/>
        <v>168383219.97</v>
      </c>
    </row>
    <row r="10" spans="1:7" x14ac:dyDescent="0.25">
      <c r="A10" s="84" t="s">
        <v>305</v>
      </c>
      <c r="B10" s="83">
        <f t="shared" ref="B10:G10" si="1">SUM(B11:B17)</f>
        <v>86272557.870000005</v>
      </c>
      <c r="C10" s="83">
        <f t="shared" si="1"/>
        <v>1085130.07</v>
      </c>
      <c r="D10" s="83">
        <f t="shared" si="1"/>
        <v>87357687.940000013</v>
      </c>
      <c r="E10" s="83">
        <f t="shared" si="1"/>
        <v>35021911.219999999</v>
      </c>
      <c r="F10" s="83">
        <f t="shared" si="1"/>
        <v>35026874.219999999</v>
      </c>
      <c r="G10" s="83">
        <f t="shared" si="1"/>
        <v>52335776.719999999</v>
      </c>
    </row>
    <row r="11" spans="1:7" x14ac:dyDescent="0.25">
      <c r="A11" s="85" t="s">
        <v>306</v>
      </c>
      <c r="B11" s="75">
        <v>61904515.210000001</v>
      </c>
      <c r="C11" s="75">
        <v>282296.84999999998</v>
      </c>
      <c r="D11" s="75">
        <v>62186812.060000002</v>
      </c>
      <c r="E11" s="75">
        <v>30215649.18</v>
      </c>
      <c r="F11" s="75">
        <v>30220244.539999999</v>
      </c>
      <c r="G11" s="75">
        <f>D11-E11</f>
        <v>31971162.880000003</v>
      </c>
    </row>
    <row r="12" spans="1:7" x14ac:dyDescent="0.25">
      <c r="A12" s="85" t="s">
        <v>307</v>
      </c>
      <c r="B12" s="75">
        <v>29818.97</v>
      </c>
      <c r="C12" s="75">
        <v>27600</v>
      </c>
      <c r="D12" s="75">
        <v>57418.97</v>
      </c>
      <c r="E12" s="75">
        <v>44293.58</v>
      </c>
      <c r="F12" s="75">
        <v>44293.58</v>
      </c>
      <c r="G12" s="75">
        <f t="shared" ref="G12:G17" si="2">D12-E12</f>
        <v>13125.39</v>
      </c>
    </row>
    <row r="13" spans="1:7" x14ac:dyDescent="0.25">
      <c r="A13" s="85" t="s">
        <v>308</v>
      </c>
      <c r="B13" s="75">
        <v>12930587.630000001</v>
      </c>
      <c r="C13" s="75">
        <v>439336.91</v>
      </c>
      <c r="D13" s="75">
        <v>13369924.540000001</v>
      </c>
      <c r="E13" s="75">
        <v>1505477.75</v>
      </c>
      <c r="F13" s="75">
        <v>1505477.75</v>
      </c>
      <c r="G13" s="75">
        <f t="shared" si="2"/>
        <v>11864446.790000001</v>
      </c>
    </row>
    <row r="14" spans="1:7" x14ac:dyDescent="0.25">
      <c r="A14" s="85" t="s">
        <v>309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f t="shared" si="2"/>
        <v>0</v>
      </c>
    </row>
    <row r="15" spans="1:7" x14ac:dyDescent="0.25">
      <c r="A15" s="85" t="s">
        <v>310</v>
      </c>
      <c r="B15" s="75">
        <v>9807636.0600000005</v>
      </c>
      <c r="C15" s="75">
        <v>795281.23</v>
      </c>
      <c r="D15" s="75">
        <v>10602917.290000001</v>
      </c>
      <c r="E15" s="75">
        <v>3256490.71</v>
      </c>
      <c r="F15" s="75">
        <v>3256858.35</v>
      </c>
      <c r="G15" s="75">
        <f t="shared" si="2"/>
        <v>7346426.580000001</v>
      </c>
    </row>
    <row r="16" spans="1:7" x14ac:dyDescent="0.25">
      <c r="A16" s="85" t="s">
        <v>311</v>
      </c>
      <c r="B16" s="75">
        <v>1600000</v>
      </c>
      <c r="C16" s="75">
        <v>-459384.92</v>
      </c>
      <c r="D16" s="75">
        <v>1140615.08</v>
      </c>
      <c r="E16" s="75">
        <v>0</v>
      </c>
      <c r="F16" s="75">
        <v>0</v>
      </c>
      <c r="G16" s="75">
        <f t="shared" si="2"/>
        <v>1140615.08</v>
      </c>
    </row>
    <row r="17" spans="1:7" x14ac:dyDescent="0.25">
      <c r="A17" s="85" t="s">
        <v>312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7" x14ac:dyDescent="0.25">
      <c r="A18" s="84" t="s">
        <v>313</v>
      </c>
      <c r="B18" s="83">
        <f t="shared" ref="B18:G18" si="3">SUM(B19:B27)</f>
        <v>19555909.400000002</v>
      </c>
      <c r="C18" s="83">
        <f t="shared" si="3"/>
        <v>1695550</v>
      </c>
      <c r="D18" s="83">
        <f t="shared" si="3"/>
        <v>21251459.400000002</v>
      </c>
      <c r="E18" s="83">
        <f t="shared" si="3"/>
        <v>9668671.1400000006</v>
      </c>
      <c r="F18" s="83">
        <f t="shared" si="3"/>
        <v>9130630.1199999992</v>
      </c>
      <c r="G18" s="83">
        <f t="shared" si="3"/>
        <v>11582788.259999998</v>
      </c>
    </row>
    <row r="19" spans="1:7" x14ac:dyDescent="0.25">
      <c r="A19" s="85" t="s">
        <v>314</v>
      </c>
      <c r="B19" s="75">
        <v>1806466.53</v>
      </c>
      <c r="C19" s="75">
        <v>163250</v>
      </c>
      <c r="D19" s="75">
        <v>1969716.53</v>
      </c>
      <c r="E19" s="75">
        <v>594023.49</v>
      </c>
      <c r="F19" s="75">
        <v>578353.77</v>
      </c>
      <c r="G19" s="75">
        <f>D19-E19</f>
        <v>1375693.04</v>
      </c>
    </row>
    <row r="20" spans="1:7" x14ac:dyDescent="0.25">
      <c r="A20" s="85" t="s">
        <v>315</v>
      </c>
      <c r="B20" s="75">
        <v>718824.15</v>
      </c>
      <c r="C20" s="75">
        <v>-20500</v>
      </c>
      <c r="D20" s="75">
        <v>698324.15</v>
      </c>
      <c r="E20" s="75">
        <v>136726.32999999999</v>
      </c>
      <c r="F20" s="75">
        <v>109526.64</v>
      </c>
      <c r="G20" s="75">
        <f t="shared" ref="G20:G27" si="4">D20-E20</f>
        <v>561597.82000000007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f t="shared" si="4"/>
        <v>0</v>
      </c>
    </row>
    <row r="22" spans="1:7" x14ac:dyDescent="0.25">
      <c r="A22" s="85" t="s">
        <v>317</v>
      </c>
      <c r="B22" s="75">
        <v>4819429.26</v>
      </c>
      <c r="C22" s="75">
        <v>766500</v>
      </c>
      <c r="D22" s="75">
        <v>5585929.2599999998</v>
      </c>
      <c r="E22" s="75">
        <v>1992649.74</v>
      </c>
      <c r="F22" s="75">
        <v>1904812.03</v>
      </c>
      <c r="G22" s="75">
        <f t="shared" si="4"/>
        <v>3593279.5199999996</v>
      </c>
    </row>
    <row r="23" spans="1:7" x14ac:dyDescent="0.25">
      <c r="A23" s="85" t="s">
        <v>318</v>
      </c>
      <c r="B23" s="75">
        <v>3215150</v>
      </c>
      <c r="C23" s="75">
        <v>25000</v>
      </c>
      <c r="D23" s="75">
        <v>3240150</v>
      </c>
      <c r="E23" s="75">
        <v>1958398.85</v>
      </c>
      <c r="F23" s="75">
        <v>1894708.94</v>
      </c>
      <c r="G23" s="75">
        <f t="shared" si="4"/>
        <v>1281751.1499999999</v>
      </c>
    </row>
    <row r="24" spans="1:7" x14ac:dyDescent="0.25">
      <c r="A24" s="85" t="s">
        <v>319</v>
      </c>
      <c r="B24" s="75">
        <v>5886246.1100000003</v>
      </c>
      <c r="C24" s="75">
        <v>120600</v>
      </c>
      <c r="D24" s="75">
        <v>6006846.1100000003</v>
      </c>
      <c r="E24" s="75">
        <v>3542855.08</v>
      </c>
      <c r="F24" s="75">
        <v>3266661.89</v>
      </c>
      <c r="G24" s="75">
        <f t="shared" si="4"/>
        <v>2463991.0300000003</v>
      </c>
    </row>
    <row r="25" spans="1:7" x14ac:dyDescent="0.25">
      <c r="A25" s="85" t="s">
        <v>320</v>
      </c>
      <c r="B25" s="75">
        <v>916829.91</v>
      </c>
      <c r="C25" s="75">
        <v>457200</v>
      </c>
      <c r="D25" s="75">
        <v>1374029.9100000001</v>
      </c>
      <c r="E25" s="75">
        <v>357070.38</v>
      </c>
      <c r="F25" s="75">
        <v>357070.38</v>
      </c>
      <c r="G25" s="75">
        <f t="shared" si="4"/>
        <v>1016959.5300000001</v>
      </c>
    </row>
    <row r="26" spans="1:7" x14ac:dyDescent="0.25">
      <c r="A26" s="85" t="s">
        <v>321</v>
      </c>
      <c r="B26" s="75">
        <v>120000</v>
      </c>
      <c r="C26" s="75">
        <v>0</v>
      </c>
      <c r="D26" s="75">
        <v>120000</v>
      </c>
      <c r="E26" s="75">
        <v>118465.68</v>
      </c>
      <c r="F26" s="75">
        <v>118465.68</v>
      </c>
      <c r="G26" s="75">
        <f t="shared" si="4"/>
        <v>1534.320000000007</v>
      </c>
    </row>
    <row r="27" spans="1:7" x14ac:dyDescent="0.25">
      <c r="A27" s="85" t="s">
        <v>322</v>
      </c>
      <c r="B27" s="75">
        <v>2072963.44</v>
      </c>
      <c r="C27" s="75">
        <v>183500</v>
      </c>
      <c r="D27" s="75">
        <v>2256463.44</v>
      </c>
      <c r="E27" s="75">
        <v>968481.59</v>
      </c>
      <c r="F27" s="75">
        <v>901030.79</v>
      </c>
      <c r="G27" s="75">
        <f t="shared" si="4"/>
        <v>1287981.8500000001</v>
      </c>
    </row>
    <row r="28" spans="1:7" x14ac:dyDescent="0.25">
      <c r="A28" s="84" t="s">
        <v>323</v>
      </c>
      <c r="B28" s="83">
        <f t="shared" ref="B28:G28" si="5">SUM(B29:B37)</f>
        <v>46280987.190000005</v>
      </c>
      <c r="C28" s="83">
        <f t="shared" si="5"/>
        <v>3064098.1100000003</v>
      </c>
      <c r="D28" s="83">
        <f t="shared" si="5"/>
        <v>49345085.299999997</v>
      </c>
      <c r="E28" s="83">
        <f t="shared" si="5"/>
        <v>14557495.530000001</v>
      </c>
      <c r="F28" s="83">
        <f t="shared" si="5"/>
        <v>14209543.790000001</v>
      </c>
      <c r="G28" s="83">
        <f t="shared" si="5"/>
        <v>34787589.769999996</v>
      </c>
    </row>
    <row r="29" spans="1:7" x14ac:dyDescent="0.25">
      <c r="A29" s="85" t="s">
        <v>324</v>
      </c>
      <c r="B29" s="75">
        <v>10956017.210000001</v>
      </c>
      <c r="C29" s="75">
        <v>-95000</v>
      </c>
      <c r="D29" s="75">
        <v>10861017.210000001</v>
      </c>
      <c r="E29" s="75">
        <v>963081.27</v>
      </c>
      <c r="F29" s="75">
        <v>950329.27</v>
      </c>
      <c r="G29" s="75">
        <f>D29-E29</f>
        <v>9897935.9400000013</v>
      </c>
    </row>
    <row r="30" spans="1:7" x14ac:dyDescent="0.25">
      <c r="A30" s="85" t="s">
        <v>325</v>
      </c>
      <c r="B30" s="75">
        <v>854982.13</v>
      </c>
      <c r="C30" s="75">
        <v>182390</v>
      </c>
      <c r="D30" s="75">
        <v>1037372.13</v>
      </c>
      <c r="E30" s="75">
        <v>371606</v>
      </c>
      <c r="F30" s="75">
        <v>371606</v>
      </c>
      <c r="G30" s="75">
        <f t="shared" ref="G30:G37" si="6">D30-E30</f>
        <v>665766.13</v>
      </c>
    </row>
    <row r="31" spans="1:7" x14ac:dyDescent="0.25">
      <c r="A31" s="85" t="s">
        <v>326</v>
      </c>
      <c r="B31" s="75">
        <v>5780561.9000000004</v>
      </c>
      <c r="C31" s="75">
        <v>329157.84000000003</v>
      </c>
      <c r="D31" s="75">
        <v>6109719.7400000002</v>
      </c>
      <c r="E31" s="75">
        <v>1393083.49</v>
      </c>
      <c r="F31" s="75">
        <v>1380248.21</v>
      </c>
      <c r="G31" s="75">
        <f t="shared" si="6"/>
        <v>4716636.25</v>
      </c>
    </row>
    <row r="32" spans="1:7" x14ac:dyDescent="0.25">
      <c r="A32" s="85" t="s">
        <v>327</v>
      </c>
      <c r="B32" s="75">
        <v>1356000.05</v>
      </c>
      <c r="C32" s="75">
        <v>245000</v>
      </c>
      <c r="D32" s="75">
        <v>1601000.05</v>
      </c>
      <c r="E32" s="75">
        <v>1237341.97</v>
      </c>
      <c r="F32" s="75">
        <v>1237341.97</v>
      </c>
      <c r="G32" s="75">
        <f t="shared" si="6"/>
        <v>363658.08000000007</v>
      </c>
    </row>
    <row r="33" spans="1:7" ht="14.45" customHeight="1" x14ac:dyDescent="0.25">
      <c r="A33" s="85" t="s">
        <v>328</v>
      </c>
      <c r="B33" s="75">
        <v>5258477.5599999996</v>
      </c>
      <c r="C33" s="75">
        <v>255388</v>
      </c>
      <c r="D33" s="75">
        <v>5513865.5599999996</v>
      </c>
      <c r="E33" s="75">
        <v>2173897.7999999998</v>
      </c>
      <c r="F33" s="75">
        <v>2136630.4</v>
      </c>
      <c r="G33" s="75">
        <f t="shared" si="6"/>
        <v>3339967.76</v>
      </c>
    </row>
    <row r="34" spans="1:7" ht="14.45" customHeight="1" x14ac:dyDescent="0.25">
      <c r="A34" s="85" t="s">
        <v>329</v>
      </c>
      <c r="B34" s="75">
        <v>1602976.85</v>
      </c>
      <c r="C34" s="75">
        <v>33000</v>
      </c>
      <c r="D34" s="75">
        <v>1635976.85</v>
      </c>
      <c r="E34" s="75">
        <v>344980.4</v>
      </c>
      <c r="F34" s="75">
        <v>322878.03000000003</v>
      </c>
      <c r="G34" s="75">
        <f t="shared" si="6"/>
        <v>1290996.4500000002</v>
      </c>
    </row>
    <row r="35" spans="1:7" ht="14.45" customHeight="1" x14ac:dyDescent="0.25">
      <c r="A35" s="85" t="s">
        <v>330</v>
      </c>
      <c r="B35" s="75">
        <v>1989384.41</v>
      </c>
      <c r="C35" s="75">
        <v>-72000</v>
      </c>
      <c r="D35" s="75">
        <v>1917384.41</v>
      </c>
      <c r="E35" s="75">
        <v>166922.28</v>
      </c>
      <c r="F35" s="75">
        <v>161085.28</v>
      </c>
      <c r="G35" s="75">
        <f t="shared" si="6"/>
        <v>1750462.13</v>
      </c>
    </row>
    <row r="36" spans="1:7" ht="14.45" customHeight="1" x14ac:dyDescent="0.25">
      <c r="A36" s="85" t="s">
        <v>331</v>
      </c>
      <c r="B36" s="75">
        <v>14214991.15</v>
      </c>
      <c r="C36" s="75">
        <v>978000</v>
      </c>
      <c r="D36" s="75">
        <v>15192991.15</v>
      </c>
      <c r="E36" s="75">
        <v>5399210.5700000003</v>
      </c>
      <c r="F36" s="75">
        <v>5366673.91</v>
      </c>
      <c r="G36" s="75">
        <f t="shared" si="6"/>
        <v>9793780.5800000001</v>
      </c>
    </row>
    <row r="37" spans="1:7" ht="14.45" customHeight="1" x14ac:dyDescent="0.25">
      <c r="A37" s="85" t="s">
        <v>332</v>
      </c>
      <c r="B37" s="75">
        <v>4267595.93</v>
      </c>
      <c r="C37" s="75">
        <v>1208162.27</v>
      </c>
      <c r="D37" s="75">
        <v>5475758.1999999993</v>
      </c>
      <c r="E37" s="75">
        <v>2507371.75</v>
      </c>
      <c r="F37" s="75">
        <v>2282750.7200000002</v>
      </c>
      <c r="G37" s="75">
        <f t="shared" si="6"/>
        <v>2968386.4499999993</v>
      </c>
    </row>
    <row r="38" spans="1:7" x14ac:dyDescent="0.25">
      <c r="A38" s="84" t="s">
        <v>333</v>
      </c>
      <c r="B38" s="83">
        <f t="shared" ref="B38:G38" si="7">SUM(B39:B47)</f>
        <v>35548748.93</v>
      </c>
      <c r="C38" s="83">
        <f t="shared" si="7"/>
        <v>19656282.559999999</v>
      </c>
      <c r="D38" s="83">
        <f t="shared" si="7"/>
        <v>55205031.489999995</v>
      </c>
      <c r="E38" s="83">
        <f t="shared" si="7"/>
        <v>24604579.91</v>
      </c>
      <c r="F38" s="83">
        <f t="shared" si="7"/>
        <v>22371937.390000001</v>
      </c>
      <c r="G38" s="83">
        <f t="shared" si="7"/>
        <v>30600451.579999998</v>
      </c>
    </row>
    <row r="39" spans="1:7" x14ac:dyDescent="0.25">
      <c r="A39" s="85" t="s">
        <v>334</v>
      </c>
      <c r="B39" s="75">
        <v>18321405.77</v>
      </c>
      <c r="C39" s="75">
        <v>400000</v>
      </c>
      <c r="D39" s="75">
        <v>18721405.77</v>
      </c>
      <c r="E39" s="75">
        <v>9879293.8399999999</v>
      </c>
      <c r="F39" s="75">
        <v>9879293.8399999999</v>
      </c>
      <c r="G39" s="75">
        <f>D39-E39</f>
        <v>8842111.9299999997</v>
      </c>
    </row>
    <row r="40" spans="1:7" x14ac:dyDescent="0.25">
      <c r="A40" s="85" t="s">
        <v>335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 x14ac:dyDescent="0.25">
      <c r="A41" s="85" t="s">
        <v>336</v>
      </c>
      <c r="B41" s="75">
        <v>910000</v>
      </c>
      <c r="C41" s="75">
        <v>401500</v>
      </c>
      <c r="D41" s="75">
        <v>1311500</v>
      </c>
      <c r="E41" s="75">
        <v>14205</v>
      </c>
      <c r="F41" s="75">
        <v>0</v>
      </c>
      <c r="G41" s="75">
        <f t="shared" si="8"/>
        <v>1297295</v>
      </c>
    </row>
    <row r="42" spans="1:7" x14ac:dyDescent="0.25">
      <c r="A42" s="85" t="s">
        <v>337</v>
      </c>
      <c r="B42" s="75">
        <v>11745460.699999999</v>
      </c>
      <c r="C42" s="75">
        <v>18445695.129999999</v>
      </c>
      <c r="D42" s="75">
        <v>30191155.829999998</v>
      </c>
      <c r="E42" s="75">
        <v>12527417.359999999</v>
      </c>
      <c r="F42" s="75">
        <v>10308979.84</v>
      </c>
      <c r="G42" s="75">
        <f t="shared" si="8"/>
        <v>17663738.469999999</v>
      </c>
    </row>
    <row r="43" spans="1:7" x14ac:dyDescent="0.25">
      <c r="A43" s="85" t="s">
        <v>338</v>
      </c>
      <c r="B43" s="75">
        <v>4271882.46</v>
      </c>
      <c r="C43" s="75">
        <v>409087.43</v>
      </c>
      <c r="D43" s="75">
        <v>4680969.8899999997</v>
      </c>
      <c r="E43" s="75">
        <v>2183663.71</v>
      </c>
      <c r="F43" s="75">
        <v>2183663.71</v>
      </c>
      <c r="G43" s="75">
        <f t="shared" si="8"/>
        <v>2497306.1799999997</v>
      </c>
    </row>
    <row r="44" spans="1:7" x14ac:dyDescent="0.25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 x14ac:dyDescent="0.25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 x14ac:dyDescent="0.25">
      <c r="A46" s="85" t="s">
        <v>341</v>
      </c>
      <c r="B46" s="75">
        <v>300000</v>
      </c>
      <c r="C46" s="75">
        <v>0</v>
      </c>
      <c r="D46" s="75">
        <v>300000</v>
      </c>
      <c r="E46" s="75">
        <v>0</v>
      </c>
      <c r="F46" s="75">
        <v>0</v>
      </c>
      <c r="G46" s="75">
        <f t="shared" si="8"/>
        <v>300000</v>
      </c>
    </row>
    <row r="47" spans="1:7" x14ac:dyDescent="0.25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 x14ac:dyDescent="0.25">
      <c r="A48" s="84" t="s">
        <v>343</v>
      </c>
      <c r="B48" s="83">
        <f t="shared" ref="B48:G48" si="9">SUM(B49:B57)</f>
        <v>1447501.7000000002</v>
      </c>
      <c r="C48" s="83">
        <f t="shared" si="9"/>
        <v>3430574</v>
      </c>
      <c r="D48" s="83">
        <f t="shared" si="9"/>
        <v>4878075.7</v>
      </c>
      <c r="E48" s="83">
        <f t="shared" si="9"/>
        <v>3358304.37</v>
      </c>
      <c r="F48" s="83">
        <f t="shared" si="9"/>
        <v>2775408.39</v>
      </c>
      <c r="G48" s="83">
        <f t="shared" si="9"/>
        <v>1519771.33</v>
      </c>
    </row>
    <row r="49" spans="1:7" x14ac:dyDescent="0.25">
      <c r="A49" s="85" t="s">
        <v>344</v>
      </c>
      <c r="B49" s="75">
        <v>991374.83</v>
      </c>
      <c r="C49" s="75">
        <v>68990</v>
      </c>
      <c r="D49" s="75">
        <v>1060364.83</v>
      </c>
      <c r="E49" s="75">
        <v>231357.17</v>
      </c>
      <c r="F49" s="75">
        <v>219617.17</v>
      </c>
      <c r="G49" s="75">
        <f>D49-E49</f>
        <v>829007.66</v>
      </c>
    </row>
    <row r="50" spans="1:7" x14ac:dyDescent="0.25">
      <c r="A50" s="85" t="s">
        <v>345</v>
      </c>
      <c r="B50" s="75">
        <v>20000</v>
      </c>
      <c r="C50" s="75">
        <v>0</v>
      </c>
      <c r="D50" s="75">
        <v>20000</v>
      </c>
      <c r="E50" s="75">
        <v>0</v>
      </c>
      <c r="F50" s="75">
        <v>0</v>
      </c>
      <c r="G50" s="75">
        <f t="shared" ref="G50:G57" si="10">D50-E50</f>
        <v>20000</v>
      </c>
    </row>
    <row r="51" spans="1:7" x14ac:dyDescent="0.25">
      <c r="A51" s="85" t="s">
        <v>346</v>
      </c>
      <c r="B51" s="75">
        <v>10000</v>
      </c>
      <c r="C51" s="75">
        <v>0</v>
      </c>
      <c r="D51" s="75">
        <v>10000</v>
      </c>
      <c r="E51" s="75">
        <v>0</v>
      </c>
      <c r="F51" s="75">
        <v>0</v>
      </c>
      <c r="G51" s="75">
        <f t="shared" si="10"/>
        <v>10000</v>
      </c>
    </row>
    <row r="52" spans="1:7" x14ac:dyDescent="0.25">
      <c r="A52" s="85" t="s">
        <v>347</v>
      </c>
      <c r="B52" s="75">
        <v>36000</v>
      </c>
      <c r="C52" s="75">
        <v>3415000</v>
      </c>
      <c r="D52" s="75">
        <v>3451000</v>
      </c>
      <c r="E52" s="75">
        <v>3035627.2</v>
      </c>
      <c r="F52" s="75">
        <v>2481571.2200000002</v>
      </c>
      <c r="G52" s="75">
        <f t="shared" si="10"/>
        <v>415372.79999999981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25">
      <c r="A54" s="85" t="s">
        <v>349</v>
      </c>
      <c r="B54" s="75">
        <v>359126.87</v>
      </c>
      <c r="C54" s="75">
        <v>-53416</v>
      </c>
      <c r="D54" s="75">
        <v>305710.87</v>
      </c>
      <c r="E54" s="75">
        <v>91320</v>
      </c>
      <c r="F54" s="75">
        <v>74220</v>
      </c>
      <c r="G54" s="75">
        <f t="shared" si="10"/>
        <v>214390.87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25">
      <c r="A57" s="85" t="s">
        <v>352</v>
      </c>
      <c r="B57" s="75">
        <v>31000</v>
      </c>
      <c r="C57" s="75">
        <v>0</v>
      </c>
      <c r="D57" s="75">
        <v>31000</v>
      </c>
      <c r="E57" s="75">
        <v>0</v>
      </c>
      <c r="F57" s="75">
        <v>0</v>
      </c>
      <c r="G57" s="75">
        <f t="shared" si="10"/>
        <v>31000</v>
      </c>
    </row>
    <row r="58" spans="1:7" x14ac:dyDescent="0.25">
      <c r="A58" s="84" t="s">
        <v>353</v>
      </c>
      <c r="B58" s="83">
        <f t="shared" ref="B58:G58" si="11">SUM(B59:B61)</f>
        <v>6691125.9900000002</v>
      </c>
      <c r="C58" s="83">
        <f t="shared" si="11"/>
        <v>73621135.930000007</v>
      </c>
      <c r="D58" s="83">
        <f t="shared" si="11"/>
        <v>80312261.920000002</v>
      </c>
      <c r="E58" s="83">
        <f t="shared" si="11"/>
        <v>42755419.609999999</v>
      </c>
      <c r="F58" s="83">
        <f t="shared" si="11"/>
        <v>40376797.890000001</v>
      </c>
      <c r="G58" s="83">
        <f t="shared" si="11"/>
        <v>37556842.310000002</v>
      </c>
    </row>
    <row r="59" spans="1:7" x14ac:dyDescent="0.25">
      <c r="A59" s="85" t="s">
        <v>354</v>
      </c>
      <c r="B59" s="75">
        <v>6691125.9900000002</v>
      </c>
      <c r="C59" s="75">
        <v>73621135.930000007</v>
      </c>
      <c r="D59" s="75">
        <v>80312261.920000002</v>
      </c>
      <c r="E59" s="75">
        <v>42755419.609999999</v>
      </c>
      <c r="F59" s="75">
        <v>40376797.890000001</v>
      </c>
      <c r="G59" s="75">
        <f>D59-E59</f>
        <v>37556842.310000002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25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 x14ac:dyDescent="0.25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25">
      <c r="A71" s="84" t="s">
        <v>366</v>
      </c>
      <c r="B71" s="83">
        <f t="shared" ref="B71:G71" si="15">SUM(B72:B74)</f>
        <v>0</v>
      </c>
      <c r="C71" s="83">
        <f t="shared" si="15"/>
        <v>3960243.5</v>
      </c>
      <c r="D71" s="83">
        <f t="shared" si="15"/>
        <v>3960243.5</v>
      </c>
      <c r="E71" s="83">
        <f t="shared" si="15"/>
        <v>3960243.5</v>
      </c>
      <c r="F71" s="83">
        <f t="shared" si="15"/>
        <v>3960243.5</v>
      </c>
      <c r="G71" s="83">
        <f t="shared" si="15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25">
      <c r="A74" s="85" t="s">
        <v>369</v>
      </c>
      <c r="B74" s="75">
        <v>0</v>
      </c>
      <c r="C74" s="75">
        <v>3960243.5</v>
      </c>
      <c r="D74" s="75">
        <v>3960243.5</v>
      </c>
      <c r="E74" s="75">
        <v>3960243.5</v>
      </c>
      <c r="F74" s="75">
        <v>3960243.5</v>
      </c>
      <c r="G74" s="75">
        <f t="shared" si="16"/>
        <v>0</v>
      </c>
    </row>
    <row r="75" spans="1:7" x14ac:dyDescent="0.25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19">SUM(B85,B93,B103,B113,B123,B133,B137,B146,B150)</f>
        <v>74391891.24000001</v>
      </c>
      <c r="C84" s="83">
        <f t="shared" si="19"/>
        <v>112292676.89</v>
      </c>
      <c r="D84" s="83">
        <f t="shared" si="19"/>
        <v>186684568.13</v>
      </c>
      <c r="E84" s="83">
        <f t="shared" si="19"/>
        <v>91735095.780000001</v>
      </c>
      <c r="F84" s="83">
        <f t="shared" si="19"/>
        <v>83273342.379999995</v>
      </c>
      <c r="G84" s="83">
        <f t="shared" si="19"/>
        <v>94949472.350000009</v>
      </c>
    </row>
    <row r="85" spans="1:7" x14ac:dyDescent="0.25">
      <c r="A85" s="84" t="s">
        <v>305</v>
      </c>
      <c r="B85" s="83">
        <f t="shared" ref="B85:G85" si="20">SUM(B86:B92)</f>
        <v>43521743.490000002</v>
      </c>
      <c r="C85" s="83">
        <f t="shared" si="20"/>
        <v>-700000</v>
      </c>
      <c r="D85" s="83">
        <f t="shared" si="20"/>
        <v>42821743.490000002</v>
      </c>
      <c r="E85" s="83">
        <f t="shared" si="20"/>
        <v>17659074.419999998</v>
      </c>
      <c r="F85" s="83">
        <f t="shared" si="20"/>
        <v>17659074.419999998</v>
      </c>
      <c r="G85" s="83">
        <f t="shared" si="20"/>
        <v>25162669.070000008</v>
      </c>
    </row>
    <row r="86" spans="1:7" x14ac:dyDescent="0.25">
      <c r="A86" s="85" t="s">
        <v>306</v>
      </c>
      <c r="B86" s="75">
        <v>35020252.130000003</v>
      </c>
      <c r="C86" s="75">
        <v>-573899.37</v>
      </c>
      <c r="D86" s="75">
        <v>34446352.760000005</v>
      </c>
      <c r="E86" s="75">
        <v>16282409.109999999</v>
      </c>
      <c r="F86" s="75">
        <v>16282409.109999999</v>
      </c>
      <c r="G86" s="75">
        <f>D86-E86</f>
        <v>18163943.650000006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25">
      <c r="A88" s="85" t="s">
        <v>308</v>
      </c>
      <c r="B88" s="75">
        <v>4951871.1900000004</v>
      </c>
      <c r="C88" s="75">
        <v>-80188.679999999993</v>
      </c>
      <c r="D88" s="75">
        <v>4871682.5100000007</v>
      </c>
      <c r="E88" s="75">
        <v>50542.78</v>
      </c>
      <c r="F88" s="75">
        <v>50542.78</v>
      </c>
      <c r="G88" s="75">
        <f t="shared" si="21"/>
        <v>4821139.7300000004</v>
      </c>
    </row>
    <row r="89" spans="1:7" x14ac:dyDescent="0.25">
      <c r="A89" s="85" t="s">
        <v>309</v>
      </c>
      <c r="B89" s="75">
        <v>640000</v>
      </c>
      <c r="C89" s="75">
        <v>0</v>
      </c>
      <c r="D89" s="75">
        <v>640000</v>
      </c>
      <c r="E89" s="75">
        <v>0</v>
      </c>
      <c r="F89" s="75">
        <v>0</v>
      </c>
      <c r="G89" s="75">
        <f t="shared" si="21"/>
        <v>640000</v>
      </c>
    </row>
    <row r="90" spans="1:7" x14ac:dyDescent="0.25">
      <c r="A90" s="85" t="s">
        <v>310</v>
      </c>
      <c r="B90" s="75">
        <v>2909620.17</v>
      </c>
      <c r="C90" s="75">
        <v>-45911.95</v>
      </c>
      <c r="D90" s="75">
        <v>2863708.2199999997</v>
      </c>
      <c r="E90" s="75">
        <v>1326122.53</v>
      </c>
      <c r="F90" s="75">
        <v>1326122.53</v>
      </c>
      <c r="G90" s="75">
        <f t="shared" si="21"/>
        <v>1537585.6899999997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25">
      <c r="A93" s="84" t="s">
        <v>313</v>
      </c>
      <c r="B93" s="83">
        <f t="shared" ref="B93:G93" si="22">SUM(B94:B102)</f>
        <v>4227712.78</v>
      </c>
      <c r="C93" s="83">
        <f t="shared" si="22"/>
        <v>-740000</v>
      </c>
      <c r="D93" s="83">
        <f t="shared" si="22"/>
        <v>3487712.7800000003</v>
      </c>
      <c r="E93" s="83">
        <f t="shared" si="22"/>
        <v>1780188.8399999999</v>
      </c>
      <c r="F93" s="83">
        <f t="shared" si="22"/>
        <v>1773866.8399999999</v>
      </c>
      <c r="G93" s="83">
        <f t="shared" si="22"/>
        <v>1707523.9400000002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25">
      <c r="A99" s="85" t="s">
        <v>319</v>
      </c>
      <c r="B99" s="75">
        <v>3097479.43</v>
      </c>
      <c r="C99" s="75">
        <v>-90000</v>
      </c>
      <c r="D99" s="75">
        <v>3007479.43</v>
      </c>
      <c r="E99" s="75">
        <v>1545658.44</v>
      </c>
      <c r="F99" s="75">
        <v>1545194.44</v>
      </c>
      <c r="G99" s="75">
        <f t="shared" si="23"/>
        <v>1461820.9900000002</v>
      </c>
    </row>
    <row r="100" spans="1:7" x14ac:dyDescent="0.25">
      <c r="A100" s="85" t="s">
        <v>320</v>
      </c>
      <c r="B100" s="75">
        <v>550000</v>
      </c>
      <c r="C100" s="75">
        <v>-550000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25">
      <c r="A101" s="85" t="s">
        <v>321</v>
      </c>
      <c r="B101" s="75">
        <v>30000</v>
      </c>
      <c r="C101" s="75">
        <v>0</v>
      </c>
      <c r="D101" s="75">
        <v>30000</v>
      </c>
      <c r="E101" s="75">
        <v>0</v>
      </c>
      <c r="F101" s="75">
        <v>0</v>
      </c>
      <c r="G101" s="75">
        <f t="shared" si="23"/>
        <v>30000</v>
      </c>
    </row>
    <row r="102" spans="1:7" x14ac:dyDescent="0.25">
      <c r="A102" s="85" t="s">
        <v>322</v>
      </c>
      <c r="B102" s="75">
        <v>550233.35</v>
      </c>
      <c r="C102" s="75">
        <v>-100000</v>
      </c>
      <c r="D102" s="75">
        <v>450233.35</v>
      </c>
      <c r="E102" s="75">
        <v>234530.4</v>
      </c>
      <c r="F102" s="75">
        <v>228672.4</v>
      </c>
      <c r="G102" s="75">
        <f t="shared" si="23"/>
        <v>215702.94999999998</v>
      </c>
    </row>
    <row r="103" spans="1:7" x14ac:dyDescent="0.25">
      <c r="A103" s="84" t="s">
        <v>323</v>
      </c>
      <c r="B103" s="83">
        <f t="shared" ref="B103:G103" si="24">SUM(B104:B112)</f>
        <v>1904999.96</v>
      </c>
      <c r="C103" s="83">
        <f t="shared" si="24"/>
        <v>1697261.36</v>
      </c>
      <c r="D103" s="83">
        <f t="shared" si="24"/>
        <v>3602261.3200000003</v>
      </c>
      <c r="E103" s="83">
        <f t="shared" si="24"/>
        <v>484072.98</v>
      </c>
      <c r="F103" s="83">
        <f t="shared" si="24"/>
        <v>482680.98</v>
      </c>
      <c r="G103" s="83">
        <f t="shared" si="24"/>
        <v>3118188.34</v>
      </c>
    </row>
    <row r="104" spans="1:7" x14ac:dyDescent="0.25">
      <c r="A104" s="85" t="s">
        <v>324</v>
      </c>
      <c r="B104" s="75">
        <v>1500000</v>
      </c>
      <c r="C104" s="75">
        <v>0</v>
      </c>
      <c r="D104" s="75">
        <v>1500000</v>
      </c>
      <c r="E104" s="75">
        <v>0</v>
      </c>
      <c r="F104" s="75">
        <v>0</v>
      </c>
      <c r="G104" s="75">
        <f>D104-E104</f>
        <v>1500000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5">D105-E105</f>
        <v>0</v>
      </c>
    </row>
    <row r="106" spans="1:7" x14ac:dyDescent="0.25">
      <c r="A106" s="85" t="s">
        <v>326</v>
      </c>
      <c r="B106" s="75">
        <v>0</v>
      </c>
      <c r="C106" s="75">
        <v>349188</v>
      </c>
      <c r="D106" s="75">
        <v>349188</v>
      </c>
      <c r="E106" s="75">
        <v>236640</v>
      </c>
      <c r="F106" s="75">
        <v>236640</v>
      </c>
      <c r="G106" s="75">
        <f t="shared" si="25"/>
        <v>112548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5"/>
        <v>0</v>
      </c>
    </row>
    <row r="108" spans="1:7" x14ac:dyDescent="0.25">
      <c r="A108" s="85" t="s">
        <v>328</v>
      </c>
      <c r="B108" s="75">
        <v>404999.96</v>
      </c>
      <c r="C108" s="75">
        <v>0</v>
      </c>
      <c r="D108" s="75">
        <v>404999.96</v>
      </c>
      <c r="E108" s="75">
        <v>247432.98</v>
      </c>
      <c r="F108" s="75">
        <v>246040.98</v>
      </c>
      <c r="G108" s="75">
        <f t="shared" si="25"/>
        <v>157566.98000000001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5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5"/>
        <v>0</v>
      </c>
    </row>
    <row r="111" spans="1:7" x14ac:dyDescent="0.25">
      <c r="A111" s="85" t="s">
        <v>331</v>
      </c>
      <c r="B111" s="75">
        <v>0</v>
      </c>
      <c r="C111" s="75">
        <v>1348073.36</v>
      </c>
      <c r="D111" s="75">
        <v>1348073.36</v>
      </c>
      <c r="E111" s="75">
        <v>0</v>
      </c>
      <c r="F111" s="75">
        <v>0</v>
      </c>
      <c r="G111" s="75">
        <f t="shared" si="25"/>
        <v>1348073.36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5"/>
        <v>0</v>
      </c>
    </row>
    <row r="113" spans="1:7" x14ac:dyDescent="0.25">
      <c r="A113" s="84" t="s">
        <v>333</v>
      </c>
      <c r="B113" s="83">
        <f t="shared" ref="B113:G113" si="26">SUM(B114:B122)</f>
        <v>0</v>
      </c>
      <c r="C113" s="83">
        <f t="shared" si="26"/>
        <v>6986985.5899999999</v>
      </c>
      <c r="D113" s="83">
        <f t="shared" si="26"/>
        <v>6986985.5899999999</v>
      </c>
      <c r="E113" s="83">
        <f t="shared" si="26"/>
        <v>31985.59</v>
      </c>
      <c r="F113" s="83">
        <f t="shared" si="26"/>
        <v>31985.59</v>
      </c>
      <c r="G113" s="83">
        <f t="shared" si="26"/>
        <v>6955000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7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7"/>
        <v>0</v>
      </c>
    </row>
    <row r="117" spans="1:7" x14ac:dyDescent="0.25">
      <c r="A117" s="85" t="s">
        <v>337</v>
      </c>
      <c r="B117" s="75">
        <v>0</v>
      </c>
      <c r="C117" s="75">
        <v>6986985.5899999999</v>
      </c>
      <c r="D117" s="75">
        <v>6986985.5899999999</v>
      </c>
      <c r="E117" s="75">
        <v>31985.59</v>
      </c>
      <c r="F117" s="75">
        <v>31985.59</v>
      </c>
      <c r="G117" s="75">
        <f t="shared" si="27"/>
        <v>6955000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7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7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7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7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7"/>
        <v>0</v>
      </c>
    </row>
    <row r="123" spans="1:7" x14ac:dyDescent="0.25">
      <c r="A123" s="84" t="s">
        <v>343</v>
      </c>
      <c r="B123" s="83">
        <f t="shared" ref="B123:G123" si="28">SUM(B124:B132)</f>
        <v>0</v>
      </c>
      <c r="C123" s="83">
        <f t="shared" si="28"/>
        <v>800000</v>
      </c>
      <c r="D123" s="83">
        <f t="shared" si="28"/>
        <v>800000</v>
      </c>
      <c r="E123" s="83">
        <f t="shared" si="28"/>
        <v>763372.8</v>
      </c>
      <c r="F123" s="83">
        <f t="shared" si="28"/>
        <v>554055.98</v>
      </c>
      <c r="G123" s="83">
        <f t="shared" si="28"/>
        <v>36627.199999999953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9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9"/>
        <v>0</v>
      </c>
    </row>
    <row r="127" spans="1:7" x14ac:dyDescent="0.25">
      <c r="A127" s="85" t="s">
        <v>347</v>
      </c>
      <c r="B127" s="75">
        <v>0</v>
      </c>
      <c r="C127" s="75">
        <v>800000</v>
      </c>
      <c r="D127" s="75">
        <v>800000</v>
      </c>
      <c r="E127" s="75">
        <v>763372.8</v>
      </c>
      <c r="F127" s="75">
        <v>554055.98</v>
      </c>
      <c r="G127" s="75">
        <f t="shared" si="29"/>
        <v>36627.199999999953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9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9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9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9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9"/>
        <v>0</v>
      </c>
    </row>
    <row r="133" spans="1:7" x14ac:dyDescent="0.25">
      <c r="A133" s="84" t="s">
        <v>353</v>
      </c>
      <c r="B133" s="83">
        <f t="shared" ref="B133:G133" si="30">SUM(B134:B136)</f>
        <v>24737435.010000002</v>
      </c>
      <c r="C133" s="83">
        <f t="shared" si="30"/>
        <v>103998429.94</v>
      </c>
      <c r="D133" s="83">
        <f t="shared" si="30"/>
        <v>128735864.95</v>
      </c>
      <c r="E133" s="83">
        <f t="shared" si="30"/>
        <v>71016401.150000006</v>
      </c>
      <c r="F133" s="83">
        <f t="shared" si="30"/>
        <v>62771678.57</v>
      </c>
      <c r="G133" s="83">
        <f t="shared" si="30"/>
        <v>57719463.799999997</v>
      </c>
    </row>
    <row r="134" spans="1:7" x14ac:dyDescent="0.25">
      <c r="A134" s="85" t="s">
        <v>354</v>
      </c>
      <c r="B134" s="75">
        <v>24737435.010000002</v>
      </c>
      <c r="C134" s="75">
        <v>103998429.94</v>
      </c>
      <c r="D134" s="75">
        <v>128735864.95</v>
      </c>
      <c r="E134" s="75">
        <v>71016401.150000006</v>
      </c>
      <c r="F134" s="75">
        <v>62771678.57</v>
      </c>
      <c r="G134" s="75">
        <f>D134-E134</f>
        <v>57719463.799999997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1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1"/>
        <v>0</v>
      </c>
    </row>
    <row r="137" spans="1:7" x14ac:dyDescent="0.25">
      <c r="A137" s="84" t="s">
        <v>357</v>
      </c>
      <c r="B137" s="83">
        <f t="shared" ref="B137:G137" si="32">SUM(B138:B142,B144:B145)</f>
        <v>0</v>
      </c>
      <c r="C137" s="83">
        <f t="shared" si="32"/>
        <v>0</v>
      </c>
      <c r="D137" s="83">
        <f t="shared" si="32"/>
        <v>0</v>
      </c>
      <c r="E137" s="83">
        <f t="shared" si="32"/>
        <v>0</v>
      </c>
      <c r="F137" s="83">
        <f t="shared" si="32"/>
        <v>0</v>
      </c>
      <c r="G137" s="83">
        <f t="shared" si="32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3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3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3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3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3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3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3"/>
        <v>0</v>
      </c>
    </row>
    <row r="146" spans="1:7" x14ac:dyDescent="0.25">
      <c r="A146" s="84" t="s">
        <v>366</v>
      </c>
      <c r="B146" s="83">
        <f t="shared" ref="B146:G146" si="34">SUM(B147:B149)</f>
        <v>0</v>
      </c>
      <c r="C146" s="83">
        <f t="shared" si="34"/>
        <v>250000</v>
      </c>
      <c r="D146" s="83">
        <f t="shared" si="34"/>
        <v>250000</v>
      </c>
      <c r="E146" s="83">
        <f t="shared" si="34"/>
        <v>0</v>
      </c>
      <c r="F146" s="83">
        <f t="shared" si="34"/>
        <v>0</v>
      </c>
      <c r="G146" s="83">
        <f t="shared" si="34"/>
        <v>250000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5">D148-E148</f>
        <v>0</v>
      </c>
    </row>
    <row r="149" spans="1:7" x14ac:dyDescent="0.25">
      <c r="A149" s="85" t="s">
        <v>369</v>
      </c>
      <c r="B149" s="75">
        <v>0</v>
      </c>
      <c r="C149" s="75">
        <v>250000</v>
      </c>
      <c r="D149" s="75">
        <v>250000</v>
      </c>
      <c r="E149" s="75">
        <v>0</v>
      </c>
      <c r="F149" s="75">
        <v>0</v>
      </c>
      <c r="G149" s="75">
        <f t="shared" si="35"/>
        <v>250000</v>
      </c>
    </row>
    <row r="150" spans="1:7" x14ac:dyDescent="0.25">
      <c r="A150" s="84" t="s">
        <v>370</v>
      </c>
      <c r="B150" s="83">
        <f t="shared" ref="B150:G150" si="36">SUM(B151:B157)</f>
        <v>0</v>
      </c>
      <c r="C150" s="83">
        <f t="shared" si="36"/>
        <v>0</v>
      </c>
      <c r="D150" s="83">
        <f t="shared" si="36"/>
        <v>0</v>
      </c>
      <c r="E150" s="83">
        <f t="shared" si="36"/>
        <v>0</v>
      </c>
      <c r="F150" s="83">
        <f t="shared" si="36"/>
        <v>0</v>
      </c>
      <c r="G150" s="83">
        <f t="shared" si="36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7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7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7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7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7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7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38">B9+B84</f>
        <v>270188722.32000005</v>
      </c>
      <c r="C159" s="90">
        <f t="shared" si="38"/>
        <v>218805691.06</v>
      </c>
      <c r="D159" s="90">
        <f t="shared" si="38"/>
        <v>488994413.38</v>
      </c>
      <c r="E159" s="90">
        <f t="shared" si="38"/>
        <v>225661721.06</v>
      </c>
      <c r="F159" s="90">
        <f t="shared" si="38"/>
        <v>211124777.68000001</v>
      </c>
      <c r="G159" s="90">
        <f t="shared" si="38"/>
        <v>263332692.31999999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G39:G47 B38:F38 G49:G57 B48:F48 B60:G61 B58:F58 B63:G70 B62:F62 B71:F73 B94:F98 B93:C93 E93:F93 B17:G17 G11:G16 G59 B75:F85 B74 B91:F92 B103:C103 B112:F116 B118:F126 B117 B128:F133 B127 B135:F148 B150:F159 B149 E149:F149 E103:F103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2"/>
  <sheetViews>
    <sheetView showGridLines="0" topLeftCell="A37" zoomScale="75" zoomScaleNormal="75" workbookViewId="0">
      <selection activeCell="A46" sqref="A46:G5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380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 xml:space="preserve"> Municipio de Uriangato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Junio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4</v>
      </c>
      <c r="B7" s="166" t="s">
        <v>298</v>
      </c>
      <c r="C7" s="166"/>
      <c r="D7" s="166"/>
      <c r="E7" s="166"/>
      <c r="F7" s="166"/>
      <c r="G7" s="168" t="s">
        <v>299</v>
      </c>
    </row>
    <row r="8" spans="1:7" ht="30" x14ac:dyDescent="0.25">
      <c r="A8" s="165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67"/>
    </row>
    <row r="9" spans="1:7" ht="15.75" customHeight="1" x14ac:dyDescent="0.25">
      <c r="A9" s="26" t="s">
        <v>382</v>
      </c>
      <c r="B9" s="30">
        <f t="shared" ref="B9:G9" si="0">SUM(B10:B43)</f>
        <v>195796831.07999998</v>
      </c>
      <c r="C9" s="30">
        <f t="shared" si="0"/>
        <v>106513014.17</v>
      </c>
      <c r="D9" s="30">
        <f t="shared" si="0"/>
        <v>302309845.25</v>
      </c>
      <c r="E9" s="30">
        <f t="shared" si="0"/>
        <v>133926625.28000002</v>
      </c>
      <c r="F9" s="30">
        <f t="shared" si="0"/>
        <v>127851435.30000003</v>
      </c>
      <c r="G9" s="30">
        <f t="shared" si="0"/>
        <v>168383219.97000003</v>
      </c>
    </row>
    <row r="10" spans="1:7" x14ac:dyDescent="0.25">
      <c r="A10" s="155" t="s">
        <v>595</v>
      </c>
      <c r="B10" s="156">
        <v>3035375.45</v>
      </c>
      <c r="C10" s="156">
        <v>-25000</v>
      </c>
      <c r="D10" s="156">
        <v>3010375.45</v>
      </c>
      <c r="E10" s="156">
        <v>1233571.32</v>
      </c>
      <c r="F10" s="156">
        <v>1195847.21</v>
      </c>
      <c r="G10" s="156">
        <v>1776804.1300000001</v>
      </c>
    </row>
    <row r="11" spans="1:7" x14ac:dyDescent="0.25">
      <c r="A11" s="155" t="s">
        <v>596</v>
      </c>
      <c r="B11" s="156">
        <v>24841885.329999998</v>
      </c>
      <c r="C11" s="156">
        <v>1015000</v>
      </c>
      <c r="D11" s="156">
        <v>25856885.329999998</v>
      </c>
      <c r="E11" s="156">
        <v>12198908.289999999</v>
      </c>
      <c r="F11" s="156">
        <v>12023906.449999999</v>
      </c>
      <c r="G11" s="156">
        <v>13657977.039999999</v>
      </c>
    </row>
    <row r="12" spans="1:7" x14ac:dyDescent="0.25">
      <c r="A12" s="155" t="s">
        <v>597</v>
      </c>
      <c r="B12" s="156">
        <v>2393711.5099999998</v>
      </c>
      <c r="C12" s="156">
        <v>1000000</v>
      </c>
      <c r="D12" s="156">
        <v>3393711.51</v>
      </c>
      <c r="E12" s="156">
        <v>1479295.79</v>
      </c>
      <c r="F12" s="156">
        <v>1473576.7</v>
      </c>
      <c r="G12" s="156">
        <v>1914415.7199999997</v>
      </c>
    </row>
    <row r="13" spans="1:7" x14ac:dyDescent="0.25">
      <c r="A13" s="155" t="s">
        <v>598</v>
      </c>
      <c r="B13" s="156">
        <v>8318763.2699999996</v>
      </c>
      <c r="C13" s="156">
        <v>1000000</v>
      </c>
      <c r="D13" s="156">
        <v>9318763.2699999996</v>
      </c>
      <c r="E13" s="156">
        <v>1714516.79</v>
      </c>
      <c r="F13" s="156">
        <v>1700619.76</v>
      </c>
      <c r="G13" s="156">
        <v>7604246.4799999995</v>
      </c>
    </row>
    <row r="14" spans="1:7" x14ac:dyDescent="0.25">
      <c r="A14" s="155" t="s">
        <v>599</v>
      </c>
      <c r="B14" s="156">
        <v>3091280.19</v>
      </c>
      <c r="C14" s="156">
        <v>272937.96000000002</v>
      </c>
      <c r="D14" s="156">
        <v>3364218.15</v>
      </c>
      <c r="E14" s="156">
        <v>1338953.21</v>
      </c>
      <c r="F14" s="156">
        <v>1333158.27</v>
      </c>
      <c r="G14" s="156">
        <v>2025264.94</v>
      </c>
    </row>
    <row r="15" spans="1:7" x14ac:dyDescent="0.25">
      <c r="A15" s="155" t="s">
        <v>600</v>
      </c>
      <c r="B15" s="156">
        <v>5542990.2999999998</v>
      </c>
      <c r="C15" s="156">
        <v>160000</v>
      </c>
      <c r="D15" s="156">
        <v>5702990.2999999998</v>
      </c>
      <c r="E15" s="156">
        <v>2502651.4900000002</v>
      </c>
      <c r="F15" s="156">
        <v>2489661.42</v>
      </c>
      <c r="G15" s="156">
        <v>3200338.8099999996</v>
      </c>
    </row>
    <row r="16" spans="1:7" x14ac:dyDescent="0.25">
      <c r="A16" s="155" t="s">
        <v>601</v>
      </c>
      <c r="B16" s="156">
        <v>2885262.83</v>
      </c>
      <c r="C16" s="156">
        <v>0</v>
      </c>
      <c r="D16" s="156">
        <v>2885262.83</v>
      </c>
      <c r="E16" s="156">
        <v>1233210.24</v>
      </c>
      <c r="F16" s="156">
        <v>1228527.8600000001</v>
      </c>
      <c r="G16" s="156">
        <v>1652052.59</v>
      </c>
    </row>
    <row r="17" spans="1:7" x14ac:dyDescent="0.25">
      <c r="A17" s="155" t="s">
        <v>602</v>
      </c>
      <c r="B17" s="156">
        <v>1459337.19</v>
      </c>
      <c r="C17" s="156">
        <v>-17300</v>
      </c>
      <c r="D17" s="156">
        <v>1442037.19</v>
      </c>
      <c r="E17" s="156">
        <v>588103.75</v>
      </c>
      <c r="F17" s="156">
        <v>585806.18999999994</v>
      </c>
      <c r="G17" s="156">
        <v>853933.44</v>
      </c>
    </row>
    <row r="18" spans="1:7" x14ac:dyDescent="0.25">
      <c r="A18" s="155" t="s">
        <v>603</v>
      </c>
      <c r="B18" s="156">
        <v>2097145.24</v>
      </c>
      <c r="C18" s="156">
        <v>0</v>
      </c>
      <c r="D18" s="156">
        <v>2097145.24</v>
      </c>
      <c r="E18" s="156">
        <v>857149.07</v>
      </c>
      <c r="F18" s="156">
        <v>847132.73</v>
      </c>
      <c r="G18" s="156">
        <v>1239996.17</v>
      </c>
    </row>
    <row r="19" spans="1:7" x14ac:dyDescent="0.25">
      <c r="A19" s="155" t="s">
        <v>604</v>
      </c>
      <c r="B19" s="156">
        <v>2806915.77</v>
      </c>
      <c r="C19" s="156">
        <v>0</v>
      </c>
      <c r="D19" s="156">
        <v>2806915.77</v>
      </c>
      <c r="E19" s="156">
        <v>1205294.6599999999</v>
      </c>
      <c r="F19" s="156">
        <v>1199158.47</v>
      </c>
      <c r="G19" s="156">
        <v>1601621.11</v>
      </c>
    </row>
    <row r="20" spans="1:7" x14ac:dyDescent="0.25">
      <c r="A20" s="155" t="s">
        <v>605</v>
      </c>
      <c r="B20" s="156">
        <v>18770782.489999998</v>
      </c>
      <c r="C20" s="156">
        <v>490040</v>
      </c>
      <c r="D20" s="156">
        <v>19260822.489999998</v>
      </c>
      <c r="E20" s="156">
        <v>9136577.9100000001</v>
      </c>
      <c r="F20" s="156">
        <v>8988195.8900000006</v>
      </c>
      <c r="G20" s="156">
        <v>10124244.579999998</v>
      </c>
    </row>
    <row r="21" spans="1:7" x14ac:dyDescent="0.25">
      <c r="A21" s="155" t="s">
        <v>606</v>
      </c>
      <c r="B21" s="156">
        <v>507506.01</v>
      </c>
      <c r="C21" s="156">
        <v>0</v>
      </c>
      <c r="D21" s="156">
        <v>507506.01</v>
      </c>
      <c r="E21" s="156">
        <v>221565.1</v>
      </c>
      <c r="F21" s="156">
        <v>217034.94</v>
      </c>
      <c r="G21" s="156">
        <v>285940.91000000003</v>
      </c>
    </row>
    <row r="22" spans="1:7" x14ac:dyDescent="0.25">
      <c r="A22" s="155" t="s">
        <v>607</v>
      </c>
      <c r="B22" s="156">
        <v>1432365.35</v>
      </c>
      <c r="C22" s="156">
        <v>0</v>
      </c>
      <c r="D22" s="156">
        <v>1432365.35</v>
      </c>
      <c r="E22" s="156">
        <v>504307.98</v>
      </c>
      <c r="F22" s="156">
        <v>502200.7</v>
      </c>
      <c r="G22" s="156">
        <v>928057.37000000011</v>
      </c>
    </row>
    <row r="23" spans="1:7" x14ac:dyDescent="0.25">
      <c r="A23" s="155" t="s">
        <v>608</v>
      </c>
      <c r="B23" s="156">
        <v>1517658.69</v>
      </c>
      <c r="C23" s="156">
        <v>0</v>
      </c>
      <c r="D23" s="156">
        <v>1517658.69</v>
      </c>
      <c r="E23" s="156">
        <v>666486.93000000005</v>
      </c>
      <c r="F23" s="156">
        <v>649264.61</v>
      </c>
      <c r="G23" s="156">
        <v>851171.75999999989</v>
      </c>
    </row>
    <row r="24" spans="1:7" x14ac:dyDescent="0.25">
      <c r="A24" s="155" t="s">
        <v>609</v>
      </c>
      <c r="B24" s="156">
        <v>2685590.22</v>
      </c>
      <c r="C24" s="156">
        <v>14940544.279999999</v>
      </c>
      <c r="D24" s="156">
        <v>17626134.5</v>
      </c>
      <c r="E24" s="156">
        <v>8440917.9100000001</v>
      </c>
      <c r="F24" s="156">
        <v>6407943.5499999998</v>
      </c>
      <c r="G24" s="156">
        <v>9185216.5899999999</v>
      </c>
    </row>
    <row r="25" spans="1:7" x14ac:dyDescent="0.25">
      <c r="A25" s="155" t="s">
        <v>610</v>
      </c>
      <c r="B25" s="156">
        <v>2102037.9</v>
      </c>
      <c r="C25" s="156">
        <v>3128799.5</v>
      </c>
      <c r="D25" s="156">
        <v>5230837.4000000004</v>
      </c>
      <c r="E25" s="156">
        <v>585405.36</v>
      </c>
      <c r="F25" s="156">
        <v>582092.81000000006</v>
      </c>
      <c r="G25" s="156">
        <v>4645432.04</v>
      </c>
    </row>
    <row r="26" spans="1:7" x14ac:dyDescent="0.25">
      <c r="A26" s="155" t="s">
        <v>611</v>
      </c>
      <c r="B26" s="156">
        <v>5684228.4500000002</v>
      </c>
      <c r="C26" s="156">
        <v>5377493.5</v>
      </c>
      <c r="D26" s="156">
        <v>11061721.949999999</v>
      </c>
      <c r="E26" s="156">
        <v>4705749.1500000004</v>
      </c>
      <c r="F26" s="156">
        <v>4688529.03</v>
      </c>
      <c r="G26" s="156">
        <v>6355972.7999999989</v>
      </c>
    </row>
    <row r="27" spans="1:7" x14ac:dyDescent="0.25">
      <c r="A27" s="155" t="s">
        <v>612</v>
      </c>
      <c r="B27" s="156">
        <v>2186867.9900000002</v>
      </c>
      <c r="C27" s="156">
        <v>0</v>
      </c>
      <c r="D27" s="156">
        <v>2186867.9900000002</v>
      </c>
      <c r="E27" s="156">
        <v>877517.88</v>
      </c>
      <c r="F27" s="156">
        <v>866238.17</v>
      </c>
      <c r="G27" s="156">
        <v>1309350.1100000003</v>
      </c>
    </row>
    <row r="28" spans="1:7" x14ac:dyDescent="0.25">
      <c r="A28" s="155" t="s">
        <v>613</v>
      </c>
      <c r="B28" s="156">
        <v>2025041.7</v>
      </c>
      <c r="C28" s="156">
        <v>115520</v>
      </c>
      <c r="D28" s="156">
        <v>2140561.7000000002</v>
      </c>
      <c r="E28" s="156">
        <v>880732.29</v>
      </c>
      <c r="F28" s="156">
        <v>852732.37</v>
      </c>
      <c r="G28" s="156">
        <v>1259829.4100000001</v>
      </c>
    </row>
    <row r="29" spans="1:7" x14ac:dyDescent="0.25">
      <c r="A29" s="155" t="s">
        <v>614</v>
      </c>
      <c r="B29" s="156">
        <v>17803687.620000001</v>
      </c>
      <c r="C29" s="156">
        <v>73645883.280000001</v>
      </c>
      <c r="D29" s="156">
        <v>91449570.900000006</v>
      </c>
      <c r="E29" s="156">
        <v>45893289.439999998</v>
      </c>
      <c r="F29" s="156">
        <v>43434215.829999998</v>
      </c>
      <c r="G29" s="156">
        <v>45556281.460000008</v>
      </c>
    </row>
    <row r="30" spans="1:7" x14ac:dyDescent="0.25">
      <c r="A30" s="155" t="s">
        <v>615</v>
      </c>
      <c r="B30" s="156">
        <v>2410202.29</v>
      </c>
      <c r="C30" s="156">
        <v>0</v>
      </c>
      <c r="D30" s="156">
        <v>2410202.29</v>
      </c>
      <c r="E30" s="156">
        <v>755132.04</v>
      </c>
      <c r="F30" s="156">
        <v>731114.83</v>
      </c>
      <c r="G30" s="156">
        <v>1655070.25</v>
      </c>
    </row>
    <row r="31" spans="1:7" x14ac:dyDescent="0.25">
      <c r="A31" s="155" t="s">
        <v>616</v>
      </c>
      <c r="B31" s="156">
        <v>5083651.5</v>
      </c>
      <c r="C31" s="156">
        <v>0</v>
      </c>
      <c r="D31" s="156">
        <v>5083651.5</v>
      </c>
      <c r="E31" s="156">
        <v>1773077.19</v>
      </c>
      <c r="F31" s="156">
        <v>1770881.15</v>
      </c>
      <c r="G31" s="156">
        <v>3310574.31</v>
      </c>
    </row>
    <row r="32" spans="1:7" x14ac:dyDescent="0.25">
      <c r="A32" s="155" t="s">
        <v>617</v>
      </c>
      <c r="B32" s="156">
        <v>732579.6</v>
      </c>
      <c r="C32" s="156">
        <v>0</v>
      </c>
      <c r="D32" s="156">
        <v>732579.6</v>
      </c>
      <c r="E32" s="156">
        <v>300949</v>
      </c>
      <c r="F32" s="156">
        <v>299728.76</v>
      </c>
      <c r="G32" s="156">
        <v>431630.6</v>
      </c>
    </row>
    <row r="33" spans="1:7" x14ac:dyDescent="0.25">
      <c r="A33" s="155" t="s">
        <v>618</v>
      </c>
      <c r="B33" s="156">
        <v>35652133.240000002</v>
      </c>
      <c r="C33" s="156">
        <v>2422887.84</v>
      </c>
      <c r="D33" s="156">
        <v>38075021.079999998</v>
      </c>
      <c r="E33" s="156">
        <v>14964401.32</v>
      </c>
      <c r="F33" s="156">
        <v>14184027.460000001</v>
      </c>
      <c r="G33" s="156">
        <v>23110619.759999998</v>
      </c>
    </row>
    <row r="34" spans="1:7" x14ac:dyDescent="0.25">
      <c r="A34" s="155" t="s">
        <v>619</v>
      </c>
      <c r="B34" s="156">
        <v>4952515.7699999996</v>
      </c>
      <c r="C34" s="156">
        <v>740000</v>
      </c>
      <c r="D34" s="156">
        <v>5692515.7699999996</v>
      </c>
      <c r="E34" s="156">
        <v>2432890.7400000002</v>
      </c>
      <c r="F34" s="156">
        <v>2337281.2799999998</v>
      </c>
      <c r="G34" s="156">
        <v>3259625.0299999993</v>
      </c>
    </row>
    <row r="35" spans="1:7" x14ac:dyDescent="0.25">
      <c r="A35" s="155" t="s">
        <v>620</v>
      </c>
      <c r="B35" s="156">
        <v>13262797.109999999</v>
      </c>
      <c r="C35" s="156">
        <v>800000</v>
      </c>
      <c r="D35" s="156">
        <v>14062797.109999999</v>
      </c>
      <c r="E35" s="156">
        <v>5730654.9500000002</v>
      </c>
      <c r="F35" s="156">
        <v>5573180.8300000001</v>
      </c>
      <c r="G35" s="156">
        <v>8332142.1599999992</v>
      </c>
    </row>
    <row r="36" spans="1:7" x14ac:dyDescent="0.25">
      <c r="A36" s="155" t="s">
        <v>621</v>
      </c>
      <c r="B36" s="156">
        <v>1665153.17</v>
      </c>
      <c r="C36" s="156">
        <v>588576</v>
      </c>
      <c r="D36" s="156">
        <v>2253729.17</v>
      </c>
      <c r="E36" s="156">
        <v>838940.24</v>
      </c>
      <c r="F36" s="156">
        <v>828217.11</v>
      </c>
      <c r="G36" s="156">
        <v>1414788.93</v>
      </c>
    </row>
    <row r="37" spans="1:7" x14ac:dyDescent="0.25">
      <c r="A37" s="155" t="s">
        <v>622</v>
      </c>
      <c r="B37" s="156">
        <v>1457754.04</v>
      </c>
      <c r="C37" s="156">
        <v>0</v>
      </c>
      <c r="D37" s="156">
        <v>1457754.04</v>
      </c>
      <c r="E37" s="156">
        <v>385234.3</v>
      </c>
      <c r="F37" s="156">
        <v>383622.72</v>
      </c>
      <c r="G37" s="156">
        <v>1072519.74</v>
      </c>
    </row>
    <row r="38" spans="1:7" x14ac:dyDescent="0.25">
      <c r="A38" s="155" t="s">
        <v>623</v>
      </c>
      <c r="B38" s="156">
        <v>429129.23</v>
      </c>
      <c r="C38" s="156">
        <v>417341.81</v>
      </c>
      <c r="D38" s="156">
        <v>846471.04</v>
      </c>
      <c r="E38" s="156">
        <v>327948.06</v>
      </c>
      <c r="F38" s="156">
        <v>325299.39</v>
      </c>
      <c r="G38" s="156">
        <v>518522.98000000004</v>
      </c>
    </row>
    <row r="39" spans="1:7" x14ac:dyDescent="0.25">
      <c r="A39" s="155" t="s">
        <v>624</v>
      </c>
      <c r="B39" s="156">
        <v>362828.59</v>
      </c>
      <c r="C39" s="156">
        <v>40290</v>
      </c>
      <c r="D39" s="156">
        <v>403118.59</v>
      </c>
      <c r="E39" s="156">
        <v>180940.17</v>
      </c>
      <c r="F39" s="156">
        <v>180312.49</v>
      </c>
      <c r="G39" s="156">
        <v>222178.42</v>
      </c>
    </row>
    <row r="40" spans="1:7" x14ac:dyDescent="0.25">
      <c r="A40" s="155" t="s">
        <v>625</v>
      </c>
      <c r="B40" s="156">
        <v>278247.27</v>
      </c>
      <c r="C40" s="156">
        <v>0</v>
      </c>
      <c r="D40" s="156">
        <v>278247.27</v>
      </c>
      <c r="E40" s="156">
        <v>92958.87</v>
      </c>
      <c r="F40" s="156">
        <v>92632.48</v>
      </c>
      <c r="G40" s="156">
        <v>185288.40000000002</v>
      </c>
    </row>
    <row r="41" spans="1:7" x14ac:dyDescent="0.25">
      <c r="A41" s="155" t="s">
        <v>626</v>
      </c>
      <c r="B41" s="156">
        <v>8243774.3899999997</v>
      </c>
      <c r="C41" s="156">
        <v>400000</v>
      </c>
      <c r="D41" s="156">
        <v>8643774.3900000006</v>
      </c>
      <c r="E41" s="156">
        <v>4521400</v>
      </c>
      <c r="F41" s="156">
        <v>4521400</v>
      </c>
      <c r="G41" s="156">
        <v>4122374.3900000006</v>
      </c>
    </row>
    <row r="42" spans="1:7" x14ac:dyDescent="0.25">
      <c r="A42" s="155" t="s">
        <v>627</v>
      </c>
      <c r="B42" s="156">
        <v>5757893.8300000001</v>
      </c>
      <c r="C42" s="156">
        <v>0</v>
      </c>
      <c r="D42" s="156">
        <v>5757893.8300000001</v>
      </c>
      <c r="E42" s="156">
        <v>2957893.84</v>
      </c>
      <c r="F42" s="156">
        <v>2957893.84</v>
      </c>
      <c r="G42" s="156">
        <v>2799999.99</v>
      </c>
    </row>
    <row r="43" spans="1:7" x14ac:dyDescent="0.25">
      <c r="A43" s="155" t="s">
        <v>628</v>
      </c>
      <c r="B43" s="156">
        <v>4319737.55</v>
      </c>
      <c r="C43" s="156">
        <v>0</v>
      </c>
      <c r="D43" s="156">
        <v>4319737.55</v>
      </c>
      <c r="E43" s="156">
        <v>2400000</v>
      </c>
      <c r="F43" s="156">
        <v>2400000</v>
      </c>
      <c r="G43" s="156">
        <v>1919737.5499999998</v>
      </c>
    </row>
    <row r="44" spans="1:7" x14ac:dyDescent="0.25">
      <c r="A44" s="31" t="s">
        <v>150</v>
      </c>
      <c r="B44" s="49"/>
      <c r="C44" s="49"/>
      <c r="D44" s="49"/>
      <c r="E44" s="49"/>
      <c r="F44" s="49"/>
      <c r="G44" s="49"/>
    </row>
    <row r="45" spans="1:7" x14ac:dyDescent="0.25">
      <c r="A45" s="3" t="s">
        <v>383</v>
      </c>
      <c r="B45" s="4">
        <f>SUM(B46:B59)</f>
        <v>74391891.24000001</v>
      </c>
      <c r="C45" s="4">
        <f t="shared" ref="C45:G45" si="1">SUM(C46:C59)</f>
        <v>112292676.89000002</v>
      </c>
      <c r="D45" s="4">
        <f t="shared" si="1"/>
        <v>186684568.13</v>
      </c>
      <c r="E45" s="4">
        <f t="shared" si="1"/>
        <v>91735095.779999986</v>
      </c>
      <c r="F45" s="4">
        <f t="shared" si="1"/>
        <v>83273342.379999995</v>
      </c>
      <c r="G45" s="4">
        <f t="shared" si="1"/>
        <v>94949472.349999994</v>
      </c>
    </row>
    <row r="46" spans="1:7" x14ac:dyDescent="0.25">
      <c r="A46" s="157" t="s">
        <v>598</v>
      </c>
      <c r="B46" s="158">
        <v>180000</v>
      </c>
      <c r="C46" s="158">
        <v>0</v>
      </c>
      <c r="D46" s="158">
        <v>180000</v>
      </c>
      <c r="E46" s="158">
        <v>23567.26</v>
      </c>
      <c r="F46" s="158">
        <v>23567.26</v>
      </c>
      <c r="G46" s="158">
        <v>156432.74</v>
      </c>
    </row>
    <row r="47" spans="1:7" x14ac:dyDescent="0.25">
      <c r="A47" s="157" t="s">
        <v>609</v>
      </c>
      <c r="B47" s="158">
        <v>0</v>
      </c>
      <c r="C47" s="158">
        <v>4361985.59</v>
      </c>
      <c r="D47" s="158">
        <v>4361985.59</v>
      </c>
      <c r="E47" s="158">
        <v>31985.59</v>
      </c>
      <c r="F47" s="158">
        <v>31985.59</v>
      </c>
      <c r="G47" s="158">
        <v>4330000</v>
      </c>
    </row>
    <row r="48" spans="1:7" x14ac:dyDescent="0.25">
      <c r="A48" s="157" t="s">
        <v>610</v>
      </c>
      <c r="B48" s="158">
        <v>0</v>
      </c>
      <c r="C48" s="158">
        <v>2625000</v>
      </c>
      <c r="D48" s="158">
        <v>2625000</v>
      </c>
      <c r="E48" s="158">
        <v>0</v>
      </c>
      <c r="F48" s="158">
        <v>0</v>
      </c>
      <c r="G48" s="158">
        <v>2625000</v>
      </c>
    </row>
    <row r="49" spans="1:7" x14ac:dyDescent="0.25">
      <c r="A49" s="157" t="s">
        <v>611</v>
      </c>
      <c r="B49" s="158">
        <v>0</v>
      </c>
      <c r="C49" s="158">
        <v>1235652.5</v>
      </c>
      <c r="D49" s="158">
        <v>1235652.5</v>
      </c>
      <c r="E49" s="158">
        <v>0</v>
      </c>
      <c r="F49" s="158">
        <v>0</v>
      </c>
      <c r="G49" s="158">
        <v>1235652.5</v>
      </c>
    </row>
    <row r="50" spans="1:7" x14ac:dyDescent="0.25">
      <c r="A50" s="157" t="s">
        <v>612</v>
      </c>
      <c r="B50" s="158">
        <v>0</v>
      </c>
      <c r="C50" s="158">
        <v>43268</v>
      </c>
      <c r="D50" s="158">
        <v>43268</v>
      </c>
      <c r="E50" s="158">
        <v>0</v>
      </c>
      <c r="F50" s="158">
        <v>0</v>
      </c>
      <c r="G50" s="158">
        <v>43268</v>
      </c>
    </row>
    <row r="51" spans="1:7" x14ac:dyDescent="0.25">
      <c r="A51" s="157" t="s">
        <v>613</v>
      </c>
      <c r="B51" s="158">
        <v>0</v>
      </c>
      <c r="C51" s="158">
        <v>305920</v>
      </c>
      <c r="D51" s="158">
        <v>305920</v>
      </c>
      <c r="E51" s="158">
        <v>236640</v>
      </c>
      <c r="F51" s="158">
        <v>236640</v>
      </c>
      <c r="G51" s="158">
        <v>69280</v>
      </c>
    </row>
    <row r="52" spans="1:7" x14ac:dyDescent="0.25">
      <c r="A52" s="157" t="s">
        <v>614</v>
      </c>
      <c r="B52" s="158">
        <v>24737435.010000002</v>
      </c>
      <c r="C52" s="158">
        <v>103998429.94</v>
      </c>
      <c r="D52" s="158">
        <v>128735864.95</v>
      </c>
      <c r="E52" s="158">
        <v>71016401.150000006</v>
      </c>
      <c r="F52" s="158">
        <v>62771678.57</v>
      </c>
      <c r="G52" s="158">
        <v>57719463.799999997</v>
      </c>
    </row>
    <row r="53" spans="1:7" x14ac:dyDescent="0.25">
      <c r="A53" s="157" t="s">
        <v>616</v>
      </c>
      <c r="B53" s="158">
        <v>0</v>
      </c>
      <c r="C53" s="158">
        <v>9501.18</v>
      </c>
      <c r="D53" s="158">
        <v>9501.18</v>
      </c>
      <c r="E53" s="158">
        <v>0</v>
      </c>
      <c r="F53" s="158">
        <v>0</v>
      </c>
      <c r="G53" s="158">
        <v>9501.18</v>
      </c>
    </row>
    <row r="54" spans="1:7" x14ac:dyDescent="0.25">
      <c r="A54" s="157" t="s">
        <v>618</v>
      </c>
      <c r="B54" s="158">
        <v>1500000</v>
      </c>
      <c r="C54" s="158">
        <v>800000</v>
      </c>
      <c r="D54" s="158">
        <v>2300000</v>
      </c>
      <c r="E54" s="158">
        <v>763372.8</v>
      </c>
      <c r="F54" s="158">
        <v>554055.98</v>
      </c>
      <c r="G54" s="158">
        <v>1536627.2</v>
      </c>
    </row>
    <row r="55" spans="1:7" x14ac:dyDescent="0.25">
      <c r="A55" s="157" t="s">
        <v>619</v>
      </c>
      <c r="B55" s="158">
        <v>45870840.799999997</v>
      </c>
      <c r="C55" s="158">
        <v>-1440000</v>
      </c>
      <c r="D55" s="158">
        <v>44430840.799999997</v>
      </c>
      <c r="E55" s="158">
        <v>18797553.93</v>
      </c>
      <c r="F55" s="158">
        <v>18797553.93</v>
      </c>
      <c r="G55" s="158">
        <v>25633286.869999997</v>
      </c>
    </row>
    <row r="56" spans="1:7" x14ac:dyDescent="0.25">
      <c r="A56" s="157" t="s">
        <v>620</v>
      </c>
      <c r="B56" s="158">
        <v>150000</v>
      </c>
      <c r="C56" s="158">
        <v>0</v>
      </c>
      <c r="D56" s="158">
        <v>150000</v>
      </c>
      <c r="E56" s="158">
        <v>0</v>
      </c>
      <c r="F56" s="158">
        <v>0</v>
      </c>
      <c r="G56" s="158">
        <v>150000</v>
      </c>
    </row>
    <row r="57" spans="1:7" x14ac:dyDescent="0.25">
      <c r="A57" s="157" t="s">
        <v>621</v>
      </c>
      <c r="B57" s="158">
        <v>1953615.43</v>
      </c>
      <c r="C57" s="158">
        <v>0</v>
      </c>
      <c r="D57" s="158">
        <v>1953615.43</v>
      </c>
      <c r="E57" s="158">
        <v>865575.05</v>
      </c>
      <c r="F57" s="158">
        <v>857861.05</v>
      </c>
      <c r="G57" s="158">
        <v>1088040.3799999999</v>
      </c>
    </row>
    <row r="58" spans="1:7" x14ac:dyDescent="0.25">
      <c r="A58" s="157" t="s">
        <v>623</v>
      </c>
      <c r="B58" s="158">
        <v>0</v>
      </c>
      <c r="C58" s="158">
        <v>250000</v>
      </c>
      <c r="D58" s="158">
        <v>250000</v>
      </c>
      <c r="E58" s="158">
        <v>0</v>
      </c>
      <c r="F58" s="158">
        <v>0</v>
      </c>
      <c r="G58" s="158">
        <v>250000</v>
      </c>
    </row>
    <row r="59" spans="1:7" x14ac:dyDescent="0.25">
      <c r="A59" s="157" t="s">
        <v>625</v>
      </c>
      <c r="B59" s="158">
        <v>0</v>
      </c>
      <c r="C59" s="158">
        <v>102919.67999999999</v>
      </c>
      <c r="D59" s="158">
        <v>102919.67999999999</v>
      </c>
      <c r="E59" s="158">
        <v>0</v>
      </c>
      <c r="F59" s="158">
        <v>0</v>
      </c>
      <c r="G59" s="158">
        <v>102919.67999999999</v>
      </c>
    </row>
    <row r="60" spans="1:7" x14ac:dyDescent="0.25">
      <c r="A60" s="31" t="s">
        <v>150</v>
      </c>
      <c r="B60" s="49"/>
      <c r="C60" s="49"/>
      <c r="D60" s="49"/>
      <c r="E60" s="49"/>
      <c r="F60" s="49"/>
      <c r="G60" s="49"/>
    </row>
    <row r="61" spans="1:7" x14ac:dyDescent="0.25">
      <c r="A61" s="3" t="s">
        <v>379</v>
      </c>
      <c r="B61" s="4">
        <f t="shared" ref="B61:G61" si="2">SUM(B45,B9)</f>
        <v>270188722.31999999</v>
      </c>
      <c r="C61" s="4">
        <f t="shared" si="2"/>
        <v>218805691.06</v>
      </c>
      <c r="D61" s="4">
        <f t="shared" si="2"/>
        <v>488994413.38</v>
      </c>
      <c r="E61" s="4">
        <f t="shared" si="2"/>
        <v>225661721.06</v>
      </c>
      <c r="F61" s="4">
        <f t="shared" si="2"/>
        <v>211124777.68000001</v>
      </c>
      <c r="G61" s="4">
        <f t="shared" si="2"/>
        <v>263332692.32000002</v>
      </c>
    </row>
    <row r="62" spans="1:7" x14ac:dyDescent="0.25">
      <c r="A62" s="55"/>
      <c r="B62" s="55"/>
      <c r="C62" s="55"/>
      <c r="D62" s="55"/>
      <c r="E62" s="55"/>
      <c r="F62" s="55"/>
      <c r="G62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44:G45 B9:G9 B60:G6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60:G61 B9:G9 B44:G45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A58" zoomScale="75" zoomScaleNormal="75" workbookViewId="0">
      <selection activeCell="C63" sqref="C63:G6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384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 xml:space="preserve"> Municipio de Uriangato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385</v>
      </c>
      <c r="B3" s="114"/>
      <c r="C3" s="114"/>
      <c r="D3" s="114"/>
      <c r="E3" s="114"/>
      <c r="F3" s="114"/>
      <c r="G3" s="115"/>
    </row>
    <row r="4" spans="1:7" x14ac:dyDescent="0.25">
      <c r="A4" s="113" t="s">
        <v>386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Junio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4</v>
      </c>
      <c r="B7" s="172" t="s">
        <v>298</v>
      </c>
      <c r="C7" s="173"/>
      <c r="D7" s="173"/>
      <c r="E7" s="173"/>
      <c r="F7" s="174"/>
      <c r="G7" s="168" t="s">
        <v>387</v>
      </c>
    </row>
    <row r="8" spans="1:7" ht="30" x14ac:dyDescent="0.25">
      <c r="A8" s="165"/>
      <c r="B8" s="25" t="s">
        <v>300</v>
      </c>
      <c r="C8" s="7" t="s">
        <v>388</v>
      </c>
      <c r="D8" s="25" t="s">
        <v>302</v>
      </c>
      <c r="E8" s="25" t="s">
        <v>186</v>
      </c>
      <c r="F8" s="32" t="s">
        <v>203</v>
      </c>
      <c r="G8" s="167"/>
    </row>
    <row r="9" spans="1:7" ht="16.5" customHeight="1" x14ac:dyDescent="0.25">
      <c r="A9" s="26" t="s">
        <v>389</v>
      </c>
      <c r="B9" s="30">
        <f>SUM(B10,B19,B27,B37)</f>
        <v>195796831.08000004</v>
      </c>
      <c r="C9" s="30">
        <f t="shared" ref="C9:G9" si="0">SUM(C10,C19,C27,C37)</f>
        <v>106513014.17</v>
      </c>
      <c r="D9" s="30">
        <f t="shared" si="0"/>
        <v>302309845.25</v>
      </c>
      <c r="E9" s="30">
        <f t="shared" si="0"/>
        <v>133926625.28</v>
      </c>
      <c r="F9" s="30">
        <f t="shared" si="0"/>
        <v>127851435.30000001</v>
      </c>
      <c r="G9" s="30">
        <f t="shared" si="0"/>
        <v>168383219.97</v>
      </c>
    </row>
    <row r="10" spans="1:7" ht="15" customHeight="1" x14ac:dyDescent="0.25">
      <c r="A10" s="58" t="s">
        <v>390</v>
      </c>
      <c r="B10" s="47">
        <f>SUM(B11:B18)</f>
        <v>114479566.96000001</v>
      </c>
      <c r="C10" s="47">
        <f t="shared" ref="C10:G10" si="1">SUM(C11:C18)</f>
        <v>6021843.96</v>
      </c>
      <c r="D10" s="47">
        <f t="shared" si="1"/>
        <v>120501410.91999999</v>
      </c>
      <c r="E10" s="47">
        <f t="shared" si="1"/>
        <v>50718119.599999994</v>
      </c>
      <c r="F10" s="47">
        <f t="shared" si="1"/>
        <v>49981650.019999996</v>
      </c>
      <c r="G10" s="47">
        <f t="shared" si="1"/>
        <v>69783291.319999993</v>
      </c>
    </row>
    <row r="11" spans="1:7" x14ac:dyDescent="0.25">
      <c r="A11" s="77" t="s">
        <v>391</v>
      </c>
      <c r="B11" s="159">
        <v>27648801.100000001</v>
      </c>
      <c r="C11" s="159">
        <v>1015000</v>
      </c>
      <c r="D11" s="159">
        <v>28663801.100000001</v>
      </c>
      <c r="E11" s="159">
        <v>13404202.949999999</v>
      </c>
      <c r="F11" s="159">
        <v>13223064.92</v>
      </c>
      <c r="G11" s="159">
        <v>15259598.150000002</v>
      </c>
    </row>
    <row r="12" spans="1:7" x14ac:dyDescent="0.25">
      <c r="A12" s="77" t="s">
        <v>392</v>
      </c>
      <c r="B12" s="159">
        <v>507506.01</v>
      </c>
      <c r="C12" s="159">
        <v>0</v>
      </c>
      <c r="D12" s="159">
        <v>507506.01</v>
      </c>
      <c r="E12" s="159">
        <v>221565.1</v>
      </c>
      <c r="F12" s="159">
        <v>217034.94</v>
      </c>
      <c r="G12" s="159">
        <v>285940.91000000003</v>
      </c>
    </row>
    <row r="13" spans="1:7" x14ac:dyDescent="0.25">
      <c r="A13" s="77" t="s">
        <v>393</v>
      </c>
      <c r="B13" s="159">
        <v>22305851.039999999</v>
      </c>
      <c r="C13" s="159">
        <v>2288227.96</v>
      </c>
      <c r="D13" s="159">
        <v>24594079</v>
      </c>
      <c r="E13" s="159">
        <v>7988703.5499999998</v>
      </c>
      <c r="F13" s="159">
        <v>7900002.1100000003</v>
      </c>
      <c r="G13" s="159">
        <v>16605375.449999999</v>
      </c>
    </row>
    <row r="14" spans="1:7" x14ac:dyDescent="0.25">
      <c r="A14" s="77" t="s">
        <v>394</v>
      </c>
      <c r="B14" s="159">
        <v>0</v>
      </c>
      <c r="C14" s="159">
        <v>0</v>
      </c>
      <c r="D14" s="159">
        <v>0</v>
      </c>
      <c r="E14" s="159">
        <v>0</v>
      </c>
      <c r="F14" s="159">
        <v>0</v>
      </c>
      <c r="G14" s="159">
        <v>0</v>
      </c>
    </row>
    <row r="15" spans="1:7" x14ac:dyDescent="0.25">
      <c r="A15" s="77" t="s">
        <v>395</v>
      </c>
      <c r="B15" s="159">
        <v>5542990.2999999998</v>
      </c>
      <c r="C15" s="159">
        <v>160000</v>
      </c>
      <c r="D15" s="159">
        <v>5702990.2999999998</v>
      </c>
      <c r="E15" s="159">
        <v>2502651.4900000002</v>
      </c>
      <c r="F15" s="159">
        <v>2489661.42</v>
      </c>
      <c r="G15" s="159">
        <v>3200338.8099999996</v>
      </c>
    </row>
    <row r="16" spans="1:7" x14ac:dyDescent="0.25">
      <c r="A16" s="77" t="s">
        <v>396</v>
      </c>
      <c r="B16" s="159">
        <v>0</v>
      </c>
      <c r="C16" s="159">
        <v>0</v>
      </c>
      <c r="D16" s="159">
        <v>0</v>
      </c>
      <c r="E16" s="159">
        <v>0</v>
      </c>
      <c r="F16" s="159">
        <v>0</v>
      </c>
      <c r="G16" s="159">
        <v>0</v>
      </c>
    </row>
    <row r="17" spans="1:7" x14ac:dyDescent="0.25">
      <c r="A17" s="77" t="s">
        <v>397</v>
      </c>
      <c r="B17" s="159">
        <v>19880466.050000001</v>
      </c>
      <c r="C17" s="159">
        <v>2128576</v>
      </c>
      <c r="D17" s="159">
        <v>22009042.050000001</v>
      </c>
      <c r="E17" s="159">
        <v>9002485.9299999997</v>
      </c>
      <c r="F17" s="159">
        <v>8738679.2200000007</v>
      </c>
      <c r="G17" s="159">
        <v>13006556.120000001</v>
      </c>
    </row>
    <row r="18" spans="1:7" x14ac:dyDescent="0.25">
      <c r="A18" s="77" t="s">
        <v>398</v>
      </c>
      <c r="B18" s="159">
        <v>38593952.460000001</v>
      </c>
      <c r="C18" s="159">
        <v>430040</v>
      </c>
      <c r="D18" s="159">
        <v>39023992.460000001</v>
      </c>
      <c r="E18" s="159">
        <v>17598510.579999998</v>
      </c>
      <c r="F18" s="159">
        <v>17413207.41</v>
      </c>
      <c r="G18" s="159">
        <v>21425481.880000003</v>
      </c>
    </row>
    <row r="19" spans="1:7" x14ac:dyDescent="0.25">
      <c r="A19" s="58" t="s">
        <v>399</v>
      </c>
      <c r="B19" s="47">
        <f>SUM(B20:B26)</f>
        <v>71240868.260000005</v>
      </c>
      <c r="C19" s="47">
        <f t="shared" ref="C19:G19" si="2">SUM(C20:C26)</f>
        <v>91300976.710000008</v>
      </c>
      <c r="D19" s="47">
        <f t="shared" si="2"/>
        <v>162541844.97</v>
      </c>
      <c r="E19" s="47">
        <f t="shared" si="2"/>
        <v>76900180.090000004</v>
      </c>
      <c r="F19" s="47">
        <f t="shared" si="2"/>
        <v>71612305.800000012</v>
      </c>
      <c r="G19" s="47">
        <f t="shared" si="2"/>
        <v>85641664.88000001</v>
      </c>
    </row>
    <row r="20" spans="1:7" x14ac:dyDescent="0.25">
      <c r="A20" s="77" t="s">
        <v>400</v>
      </c>
      <c r="B20" s="47">
        <v>7557041.7000000002</v>
      </c>
      <c r="C20" s="47">
        <v>2413407.84</v>
      </c>
      <c r="D20" s="47">
        <v>9970449.5399999991</v>
      </c>
      <c r="E20" s="47">
        <v>6049064.4299999997</v>
      </c>
      <c r="F20" s="47">
        <v>5301959.9800000004</v>
      </c>
      <c r="G20" s="47">
        <v>3921385.1099999994</v>
      </c>
    </row>
    <row r="21" spans="1:7" x14ac:dyDescent="0.25">
      <c r="A21" s="77" t="s">
        <v>401</v>
      </c>
      <c r="B21" s="47">
        <v>36464121.439999998</v>
      </c>
      <c r="C21" s="47">
        <v>88086227.060000002</v>
      </c>
      <c r="D21" s="47">
        <v>124550348.5</v>
      </c>
      <c r="E21" s="47">
        <v>57790627.409999996</v>
      </c>
      <c r="F21" s="47">
        <v>53259345.369999997</v>
      </c>
      <c r="G21" s="47">
        <v>66759721.090000004</v>
      </c>
    </row>
    <row r="22" spans="1:7" x14ac:dyDescent="0.25">
      <c r="A22" s="77" t="s">
        <v>402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403</v>
      </c>
      <c r="B23" s="47">
        <v>10077631.380000001</v>
      </c>
      <c r="C23" s="47">
        <v>0</v>
      </c>
      <c r="D23" s="47">
        <v>10077631.380000001</v>
      </c>
      <c r="E23" s="47">
        <v>5357893.84</v>
      </c>
      <c r="F23" s="47">
        <v>5357893.84</v>
      </c>
      <c r="G23" s="47">
        <v>4719737.540000001</v>
      </c>
    </row>
    <row r="24" spans="1:7" x14ac:dyDescent="0.25">
      <c r="A24" s="77" t="s">
        <v>404</v>
      </c>
      <c r="B24" s="47">
        <v>5361898.7699999996</v>
      </c>
      <c r="C24" s="47">
        <v>0</v>
      </c>
      <c r="D24" s="47">
        <v>5361898.7699999996</v>
      </c>
      <c r="E24" s="47">
        <v>1866036.06</v>
      </c>
      <c r="F24" s="47">
        <v>1863513.63</v>
      </c>
      <c r="G24" s="47">
        <v>3495862.7099999995</v>
      </c>
    </row>
    <row r="25" spans="1:7" x14ac:dyDescent="0.25">
      <c r="A25" s="77" t="s">
        <v>405</v>
      </c>
      <c r="B25" s="47">
        <v>10247420.93</v>
      </c>
      <c r="C25" s="47">
        <v>817341.81</v>
      </c>
      <c r="D25" s="47">
        <v>11064762.74</v>
      </c>
      <c r="E25" s="47">
        <v>5447156.4800000004</v>
      </c>
      <c r="F25" s="47">
        <v>5441802.6900000004</v>
      </c>
      <c r="G25" s="47">
        <v>5617606.2599999998</v>
      </c>
    </row>
    <row r="26" spans="1:7" x14ac:dyDescent="0.25">
      <c r="A26" s="77" t="s">
        <v>406</v>
      </c>
      <c r="B26" s="47">
        <v>1532754.04</v>
      </c>
      <c r="C26" s="47">
        <v>-16000</v>
      </c>
      <c r="D26" s="47">
        <v>1516754.04</v>
      </c>
      <c r="E26" s="47">
        <v>389401.87</v>
      </c>
      <c r="F26" s="47">
        <v>387790.29</v>
      </c>
      <c r="G26" s="47">
        <v>1127352.17</v>
      </c>
    </row>
    <row r="27" spans="1:7" x14ac:dyDescent="0.25">
      <c r="A27" s="58" t="s">
        <v>407</v>
      </c>
      <c r="B27" s="47">
        <f>SUM(B28:B36)</f>
        <v>10076395.859999999</v>
      </c>
      <c r="C27" s="47">
        <f t="shared" ref="C27:G27" si="3">SUM(C28:C36)</f>
        <v>9190193.5</v>
      </c>
      <c r="D27" s="47">
        <f t="shared" si="3"/>
        <v>19266589.360000003</v>
      </c>
      <c r="E27" s="47">
        <f t="shared" si="3"/>
        <v>6308325.5900000008</v>
      </c>
      <c r="F27" s="47">
        <f t="shared" si="3"/>
        <v>6257479.4800000004</v>
      </c>
      <c r="G27" s="47">
        <f t="shared" si="3"/>
        <v>12958263.77</v>
      </c>
    </row>
    <row r="28" spans="1:7" x14ac:dyDescent="0.25">
      <c r="A28" s="80" t="s">
        <v>408</v>
      </c>
      <c r="B28" s="47">
        <v>4052345.24</v>
      </c>
      <c r="C28" s="47">
        <v>4377493.5</v>
      </c>
      <c r="D28" s="47">
        <v>8429838.7400000002</v>
      </c>
      <c r="E28" s="47">
        <v>4925058.57</v>
      </c>
      <c r="F28" s="47">
        <v>4900527.2300000004</v>
      </c>
      <c r="G28" s="47">
        <v>3504780.17</v>
      </c>
    </row>
    <row r="29" spans="1:7" x14ac:dyDescent="0.25">
      <c r="A29" s="77" t="s">
        <v>409</v>
      </c>
      <c r="B29" s="47">
        <v>0</v>
      </c>
      <c r="C29" s="47">
        <v>3830000</v>
      </c>
      <c r="D29" s="47">
        <v>3830000</v>
      </c>
      <c r="E29" s="47">
        <v>0</v>
      </c>
      <c r="F29" s="47">
        <v>0</v>
      </c>
      <c r="G29" s="47">
        <v>3830000</v>
      </c>
    </row>
    <row r="30" spans="1:7" x14ac:dyDescent="0.25">
      <c r="A30" s="77" t="s">
        <v>410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411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412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413</v>
      </c>
      <c r="B33" s="47">
        <v>2410202.29</v>
      </c>
      <c r="C33" s="47">
        <v>0</v>
      </c>
      <c r="D33" s="47">
        <v>2410202.29</v>
      </c>
      <c r="E33" s="47">
        <v>755132.04</v>
      </c>
      <c r="F33" s="47">
        <v>731114.83</v>
      </c>
      <c r="G33" s="47">
        <v>1655070.25</v>
      </c>
    </row>
    <row r="34" spans="1:7" ht="14.45" customHeight="1" x14ac:dyDescent="0.25">
      <c r="A34" s="77" t="s">
        <v>414</v>
      </c>
      <c r="B34" s="47">
        <v>2154511.14</v>
      </c>
      <c r="C34" s="47">
        <v>1000000</v>
      </c>
      <c r="D34" s="47">
        <v>3154511.14</v>
      </c>
      <c r="E34" s="47">
        <v>40031.230000000003</v>
      </c>
      <c r="F34" s="47">
        <v>40031.230000000003</v>
      </c>
      <c r="G34" s="47">
        <v>3114479.91</v>
      </c>
    </row>
    <row r="35" spans="1:7" ht="14.45" customHeight="1" x14ac:dyDescent="0.25">
      <c r="A35" s="77" t="s">
        <v>415</v>
      </c>
      <c r="B35" s="47">
        <v>1459337.19</v>
      </c>
      <c r="C35" s="47">
        <v>-17300</v>
      </c>
      <c r="D35" s="47">
        <v>1442037.19</v>
      </c>
      <c r="E35" s="47">
        <v>588103.75</v>
      </c>
      <c r="F35" s="47">
        <v>585806.18999999994</v>
      </c>
      <c r="G35" s="47">
        <v>853933.44</v>
      </c>
    </row>
    <row r="36" spans="1:7" ht="14.45" customHeight="1" x14ac:dyDescent="0.25">
      <c r="A36" s="77" t="s">
        <v>416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417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418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419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420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421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422</v>
      </c>
      <c r="B43" s="4">
        <f>SUM(B44,B53,B61,B71)</f>
        <v>74391891.239999995</v>
      </c>
      <c r="C43" s="4">
        <f t="shared" ref="C43:G43" si="5">SUM(C44,C53,C61,C71)</f>
        <v>112292676.89</v>
      </c>
      <c r="D43" s="4">
        <f t="shared" si="5"/>
        <v>186684568.13000003</v>
      </c>
      <c r="E43" s="4">
        <f t="shared" si="5"/>
        <v>91735095.780000001</v>
      </c>
      <c r="F43" s="4">
        <f t="shared" si="5"/>
        <v>83273342.379999995</v>
      </c>
      <c r="G43" s="4">
        <f t="shared" si="5"/>
        <v>94949472.350000009</v>
      </c>
    </row>
    <row r="44" spans="1:7" x14ac:dyDescent="0.25">
      <c r="A44" s="58" t="s">
        <v>390</v>
      </c>
      <c r="B44" s="47">
        <f>SUM(B45:B52)</f>
        <v>48154456.229999997</v>
      </c>
      <c r="C44" s="47">
        <f t="shared" ref="C44:G44" si="6">SUM(C45:C52)</f>
        <v>-1440000</v>
      </c>
      <c r="D44" s="47">
        <f t="shared" si="6"/>
        <v>46714456.229999997</v>
      </c>
      <c r="E44" s="47">
        <f t="shared" si="6"/>
        <v>19686696.240000002</v>
      </c>
      <c r="F44" s="47">
        <f t="shared" si="6"/>
        <v>19678982.240000002</v>
      </c>
      <c r="G44" s="47">
        <f t="shared" si="6"/>
        <v>27027759.989999995</v>
      </c>
    </row>
    <row r="45" spans="1:7" x14ac:dyDescent="0.25">
      <c r="A45" s="80" t="s">
        <v>391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392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393</v>
      </c>
      <c r="B47" s="47">
        <v>180000</v>
      </c>
      <c r="C47" s="47">
        <v>0</v>
      </c>
      <c r="D47" s="47">
        <v>180000</v>
      </c>
      <c r="E47" s="47">
        <v>23567.26</v>
      </c>
      <c r="F47" s="47">
        <v>23567.26</v>
      </c>
      <c r="G47" s="47">
        <v>156432.74</v>
      </c>
    </row>
    <row r="48" spans="1:7" x14ac:dyDescent="0.25">
      <c r="A48" s="80" t="s">
        <v>394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395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396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397</v>
      </c>
      <c r="B51" s="47">
        <v>47974456.229999997</v>
      </c>
      <c r="C51" s="47">
        <v>-1440000</v>
      </c>
      <c r="D51" s="47">
        <v>46534456.229999997</v>
      </c>
      <c r="E51" s="47">
        <v>19663128.98</v>
      </c>
      <c r="F51" s="47">
        <v>19655414.98</v>
      </c>
      <c r="G51" s="47">
        <v>26871327.249999996</v>
      </c>
    </row>
    <row r="52" spans="1:7" x14ac:dyDescent="0.25">
      <c r="A52" s="80" t="s">
        <v>398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399</v>
      </c>
      <c r="B53" s="47">
        <f>SUM(B54:B60)</f>
        <v>26237435.010000002</v>
      </c>
      <c r="C53" s="47">
        <f t="shared" ref="C53:G53" si="7">SUM(C54:C60)</f>
        <v>109872024.39</v>
      </c>
      <c r="D53" s="47">
        <f t="shared" si="7"/>
        <v>136109459.40000004</v>
      </c>
      <c r="E53" s="47">
        <f t="shared" si="7"/>
        <v>72048399.539999992</v>
      </c>
      <c r="F53" s="47">
        <f t="shared" si="7"/>
        <v>63594360.139999993</v>
      </c>
      <c r="G53" s="47">
        <f t="shared" si="7"/>
        <v>64061059.860000014</v>
      </c>
    </row>
    <row r="54" spans="1:7" x14ac:dyDescent="0.25">
      <c r="A54" s="80" t="s">
        <v>400</v>
      </c>
      <c r="B54" s="47">
        <v>0</v>
      </c>
      <c r="C54" s="47">
        <v>1105920</v>
      </c>
      <c r="D54" s="47">
        <v>1105920</v>
      </c>
      <c r="E54" s="47">
        <v>1000012.8</v>
      </c>
      <c r="F54" s="47">
        <v>790695.98</v>
      </c>
      <c r="G54" s="47">
        <v>105907.19999999995</v>
      </c>
    </row>
    <row r="55" spans="1:7" x14ac:dyDescent="0.25">
      <c r="A55" s="80" t="s">
        <v>401</v>
      </c>
      <c r="B55" s="47">
        <v>26237435.010000002</v>
      </c>
      <c r="C55" s="47">
        <v>107953683.53</v>
      </c>
      <c r="D55" s="47">
        <v>134191118.54000001</v>
      </c>
      <c r="E55" s="47">
        <v>71048386.739999995</v>
      </c>
      <c r="F55" s="47">
        <v>62803664.159999996</v>
      </c>
      <c r="G55" s="47">
        <v>63142731.800000012</v>
      </c>
    </row>
    <row r="56" spans="1:7" x14ac:dyDescent="0.25">
      <c r="A56" s="80" t="s">
        <v>402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403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404</v>
      </c>
      <c r="B58" s="47">
        <v>0</v>
      </c>
      <c r="C58" s="47">
        <v>112420.86</v>
      </c>
      <c r="D58" s="47">
        <v>112420.86</v>
      </c>
      <c r="E58" s="47">
        <v>0</v>
      </c>
      <c r="F58" s="47">
        <v>0</v>
      </c>
      <c r="G58" s="47">
        <v>112420.86</v>
      </c>
    </row>
    <row r="59" spans="1:7" x14ac:dyDescent="0.25">
      <c r="A59" s="80" t="s">
        <v>405</v>
      </c>
      <c r="B59" s="47">
        <v>0</v>
      </c>
      <c r="C59" s="47">
        <v>250000</v>
      </c>
      <c r="D59" s="47">
        <v>250000</v>
      </c>
      <c r="E59" s="47">
        <v>0</v>
      </c>
      <c r="F59" s="47">
        <v>0</v>
      </c>
      <c r="G59" s="47">
        <v>250000</v>
      </c>
    </row>
    <row r="60" spans="1:7" x14ac:dyDescent="0.25">
      <c r="A60" s="80" t="s">
        <v>406</v>
      </c>
      <c r="B60" s="47">
        <v>0</v>
      </c>
      <c r="C60" s="47">
        <v>450000</v>
      </c>
      <c r="D60" s="47">
        <v>450000</v>
      </c>
      <c r="E60" s="47">
        <v>0</v>
      </c>
      <c r="F60" s="47">
        <v>0</v>
      </c>
      <c r="G60" s="47">
        <v>450000</v>
      </c>
    </row>
    <row r="61" spans="1:7" x14ac:dyDescent="0.25">
      <c r="A61" s="58" t="s">
        <v>407</v>
      </c>
      <c r="B61" s="47">
        <f>SUM(B62:B70)</f>
        <v>0</v>
      </c>
      <c r="C61" s="47">
        <f t="shared" ref="C61:G61" si="8">SUM(C62:C70)</f>
        <v>3860652.5</v>
      </c>
      <c r="D61" s="47">
        <f t="shared" si="8"/>
        <v>3860652.5</v>
      </c>
      <c r="E61" s="47">
        <f t="shared" si="8"/>
        <v>0</v>
      </c>
      <c r="F61" s="47">
        <f t="shared" si="8"/>
        <v>0</v>
      </c>
      <c r="G61" s="47">
        <f t="shared" si="8"/>
        <v>3860652.5</v>
      </c>
    </row>
    <row r="62" spans="1:7" x14ac:dyDescent="0.25">
      <c r="A62" s="80" t="s">
        <v>408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409</v>
      </c>
      <c r="B63" s="47">
        <v>0</v>
      </c>
      <c r="C63" s="47">
        <v>2625000</v>
      </c>
      <c r="D63" s="47">
        <v>2625000</v>
      </c>
      <c r="E63" s="47">
        <v>0</v>
      </c>
      <c r="F63" s="47">
        <v>0</v>
      </c>
      <c r="G63" s="47">
        <v>2625000</v>
      </c>
    </row>
    <row r="64" spans="1:7" x14ac:dyDescent="0.25">
      <c r="A64" s="80" t="s">
        <v>410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411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412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413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414</v>
      </c>
      <c r="B68" s="47">
        <v>0</v>
      </c>
      <c r="C68" s="47">
        <v>1235652.5</v>
      </c>
      <c r="D68" s="47">
        <v>1235652.5</v>
      </c>
      <c r="E68" s="47">
        <v>0</v>
      </c>
      <c r="F68" s="47">
        <v>0</v>
      </c>
      <c r="G68" s="47">
        <v>1235652.5</v>
      </c>
    </row>
    <row r="69" spans="1:7" x14ac:dyDescent="0.25">
      <c r="A69" s="80" t="s">
        <v>415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416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417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418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419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420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421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270188722.32000005</v>
      </c>
      <c r="C77" s="4">
        <f t="shared" ref="C77:G77" si="10">C43+C9</f>
        <v>218805691.06</v>
      </c>
      <c r="D77" s="4">
        <f t="shared" si="10"/>
        <v>488994413.38</v>
      </c>
      <c r="E77" s="4">
        <f t="shared" si="10"/>
        <v>225661721.06</v>
      </c>
      <c r="F77" s="4">
        <f t="shared" si="10"/>
        <v>211124777.68000001</v>
      </c>
      <c r="G77" s="4">
        <f t="shared" si="10"/>
        <v>263332692.31999999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27 B37:G44 B53:G53 B61:G62 B69:G77 B63:B68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A22" zoomScale="75" zoomScaleNormal="75" workbookViewId="0">
      <selection activeCell="B22" sqref="B22:F2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423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Municipio de Uriangato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424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Junio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4" t="s">
        <v>425</v>
      </c>
      <c r="B7" s="167" t="s">
        <v>298</v>
      </c>
      <c r="C7" s="167"/>
      <c r="D7" s="167"/>
      <c r="E7" s="167"/>
      <c r="F7" s="167"/>
      <c r="G7" s="167" t="s">
        <v>299</v>
      </c>
    </row>
    <row r="8" spans="1:7" ht="30" x14ac:dyDescent="0.25">
      <c r="A8" s="165"/>
      <c r="B8" s="7" t="s">
        <v>300</v>
      </c>
      <c r="C8" s="33" t="s">
        <v>388</v>
      </c>
      <c r="D8" s="33" t="s">
        <v>231</v>
      </c>
      <c r="E8" s="33" t="s">
        <v>186</v>
      </c>
      <c r="F8" s="33" t="s">
        <v>203</v>
      </c>
      <c r="G8" s="177"/>
    </row>
    <row r="9" spans="1:7" ht="15.75" customHeight="1" x14ac:dyDescent="0.25">
      <c r="A9" s="26" t="s">
        <v>426</v>
      </c>
      <c r="B9" s="119">
        <f>SUM(B10,B11,B12,B15,B16,B19)</f>
        <v>86272557.870000005</v>
      </c>
      <c r="C9" s="119">
        <f t="shared" ref="C9:G9" si="0">SUM(C10,C11,C12,C15,C16,C19)</f>
        <v>1085130.07</v>
      </c>
      <c r="D9" s="119">
        <f t="shared" si="0"/>
        <v>87357687.939999998</v>
      </c>
      <c r="E9" s="119">
        <f t="shared" si="0"/>
        <v>35021911.219999999</v>
      </c>
      <c r="F9" s="119">
        <f t="shared" si="0"/>
        <v>35026874.219999999</v>
      </c>
      <c r="G9" s="119">
        <f t="shared" si="0"/>
        <v>52335776.719999999</v>
      </c>
    </row>
    <row r="10" spans="1:7" x14ac:dyDescent="0.25">
      <c r="A10" s="58" t="s">
        <v>427</v>
      </c>
      <c r="B10" s="75">
        <v>86272557.870000005</v>
      </c>
      <c r="C10" s="75">
        <v>1085130.07</v>
      </c>
      <c r="D10" s="75">
        <v>87357687.939999998</v>
      </c>
      <c r="E10" s="75">
        <v>35021911.219999999</v>
      </c>
      <c r="F10" s="75">
        <v>35026874.219999999</v>
      </c>
      <c r="G10" s="76">
        <f>D10-E10</f>
        <v>52335776.719999999</v>
      </c>
    </row>
    <row r="11" spans="1:7" ht="15.75" customHeight="1" x14ac:dyDescent="0.25">
      <c r="A11" s="58" t="s">
        <v>428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429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430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431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432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433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434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435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436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437</v>
      </c>
      <c r="B21" s="119">
        <f>SUM(B22,B23,B24,B27,B28,B31)</f>
        <v>43521743.490000002</v>
      </c>
      <c r="C21" s="119">
        <f t="shared" ref="C21:F21" si="4">SUM(C22,C23,C24,C27,C28,C31)</f>
        <v>-700000</v>
      </c>
      <c r="D21" s="119">
        <f t="shared" si="4"/>
        <v>42821743.490000002</v>
      </c>
      <c r="E21" s="119">
        <f t="shared" si="4"/>
        <v>17659074.420000002</v>
      </c>
      <c r="F21" s="119">
        <f t="shared" si="4"/>
        <v>17659074.420000002</v>
      </c>
      <c r="G21" s="119">
        <f>SUM(G22,G23,G24,G27,G28,G31)</f>
        <v>25162669.07</v>
      </c>
    </row>
    <row r="22" spans="1:7" x14ac:dyDescent="0.25">
      <c r="A22" s="58" t="s">
        <v>427</v>
      </c>
      <c r="B22" s="75">
        <v>43521743.490000002</v>
      </c>
      <c r="C22" s="75">
        <v>-700000</v>
      </c>
      <c r="D22" s="75">
        <v>42821743.490000002</v>
      </c>
      <c r="E22" s="75">
        <v>17659074.420000002</v>
      </c>
      <c r="F22" s="75">
        <v>17659074.420000002</v>
      </c>
      <c r="G22" s="76">
        <f t="shared" ref="G22:G31" si="5">D22-E22</f>
        <v>25162669.07</v>
      </c>
    </row>
    <row r="23" spans="1:7" x14ac:dyDescent="0.25">
      <c r="A23" s="58" t="s">
        <v>428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429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432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433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434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435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436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438</v>
      </c>
      <c r="B33" s="119">
        <f>B21+B9</f>
        <v>129794301.36000001</v>
      </c>
      <c r="C33" s="119">
        <f t="shared" ref="C33:G33" si="8">C21+C9</f>
        <v>385130.07000000007</v>
      </c>
      <c r="D33" s="119">
        <f t="shared" si="8"/>
        <v>130179431.43000001</v>
      </c>
      <c r="E33" s="119">
        <f t="shared" si="8"/>
        <v>52680985.640000001</v>
      </c>
      <c r="F33" s="119">
        <f t="shared" si="8"/>
        <v>52685948.640000001</v>
      </c>
      <c r="G33" s="119">
        <f t="shared" si="8"/>
        <v>77498445.789999992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G10 B23:F33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0c865bf4-0f22-4e4d-b041-7b0c1657e5a8"/>
    <ds:schemaRef ds:uri="http://www.w3.org/XML/1998/namespace"/>
    <ds:schemaRef ds:uri="http://purl.org/dc/terms/"/>
    <ds:schemaRef ds:uri="http://schemas.microsoft.com/office/infopath/2007/PartnerControls"/>
    <ds:schemaRef ds:uri="6aa8a68a-ab09-4ac8-a697-fdce915bc56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HP</cp:lastModifiedBy>
  <cp:revision/>
  <cp:lastPrinted>2024-03-20T14:35:03Z</cp:lastPrinted>
  <dcterms:created xsi:type="dcterms:W3CDTF">2023-03-16T22:14:51Z</dcterms:created>
  <dcterms:modified xsi:type="dcterms:W3CDTF">2024-07-23T21:46:33Z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