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C49" i="65" l="1"/>
  <c r="C40" i="65"/>
  <c r="C31" i="64"/>
  <c r="C8" i="64"/>
  <c r="C40" i="64" s="1"/>
  <c r="C16" i="63"/>
  <c r="C8" i="63"/>
  <c r="C21" i="63" s="1"/>
  <c r="D135" i="62"/>
  <c r="C135" i="62"/>
  <c r="D127" i="62"/>
  <c r="C127" i="62"/>
  <c r="C113" i="62" s="1"/>
  <c r="C112" i="62" s="1"/>
  <c r="D125" i="62"/>
  <c r="C125" i="62"/>
  <c r="D123" i="62"/>
  <c r="C123" i="62"/>
  <c r="D117" i="62"/>
  <c r="C117" i="62"/>
  <c r="D114" i="62"/>
  <c r="C114" i="62"/>
  <c r="D113" i="62"/>
  <c r="D112" i="62" s="1"/>
  <c r="D110" i="62"/>
  <c r="C110" i="62"/>
  <c r="D109" i="62"/>
  <c r="C109" i="62"/>
  <c r="D104" i="62"/>
  <c r="D103" i="62" s="1"/>
  <c r="C104" i="62"/>
  <c r="C103" i="62"/>
  <c r="D97" i="62"/>
  <c r="C97" i="62"/>
  <c r="D95" i="62"/>
  <c r="C95" i="62"/>
  <c r="C94" i="62" s="1"/>
  <c r="D94" i="62"/>
  <c r="D85" i="62"/>
  <c r="C85" i="62"/>
  <c r="D79" i="62"/>
  <c r="C79" i="62"/>
  <c r="D76" i="62"/>
  <c r="C76" i="62"/>
  <c r="D67" i="62"/>
  <c r="D66" i="62" s="1"/>
  <c r="C67" i="62"/>
  <c r="C66" i="62"/>
  <c r="D63" i="62"/>
  <c r="C63" i="62"/>
  <c r="D61" i="62"/>
  <c r="C61" i="62"/>
  <c r="D59" i="62"/>
  <c r="C59" i="62"/>
  <c r="D57" i="62"/>
  <c r="C57" i="62"/>
  <c r="C54" i="62" s="1"/>
  <c r="C49" i="62" s="1"/>
  <c r="C145" i="62" s="1"/>
  <c r="D55" i="62"/>
  <c r="D54" i="62" s="1"/>
  <c r="C55" i="62"/>
  <c r="D51" i="62"/>
  <c r="D50" i="62" s="1"/>
  <c r="C51" i="62"/>
  <c r="C50" i="62"/>
  <c r="D38" i="62"/>
  <c r="C38" i="62"/>
  <c r="D29" i="62"/>
  <c r="C29" i="62"/>
  <c r="C44" i="62" s="1"/>
  <c r="D21" i="62"/>
  <c r="D44" i="62" s="1"/>
  <c r="C21" i="62"/>
  <c r="D16" i="62"/>
  <c r="C16" i="62"/>
  <c r="C26" i="61"/>
  <c r="C22" i="61"/>
  <c r="C17" i="61"/>
  <c r="C167" i="59"/>
  <c r="C159" i="59"/>
  <c r="C155" i="59"/>
  <c r="C148" i="59"/>
  <c r="C144" i="59"/>
  <c r="C134" i="59"/>
  <c r="C127" i="59"/>
  <c r="D123" i="59"/>
  <c r="D120" i="59" s="1"/>
  <c r="D122" i="59"/>
  <c r="D121" i="59"/>
  <c r="G120" i="59"/>
  <c r="F120" i="59"/>
  <c r="E120" i="59"/>
  <c r="C120" i="59"/>
  <c r="D119" i="59"/>
  <c r="D118" i="59"/>
  <c r="D117" i="59"/>
  <c r="D116" i="59"/>
  <c r="D115" i="59"/>
  <c r="D114" i="59"/>
  <c r="D113" i="59"/>
  <c r="D112" i="59"/>
  <c r="D111" i="59"/>
  <c r="D110" i="59" s="1"/>
  <c r="G110" i="59"/>
  <c r="F110" i="59"/>
  <c r="E110" i="59"/>
  <c r="C110" i="59"/>
  <c r="C103" i="59"/>
  <c r="C98" i="59"/>
  <c r="C92" i="59"/>
  <c r="C82" i="59"/>
  <c r="E76" i="59"/>
  <c r="D76" i="59"/>
  <c r="C76" i="59"/>
  <c r="E64" i="59"/>
  <c r="D64" i="59"/>
  <c r="C64" i="59"/>
  <c r="E56" i="59"/>
  <c r="D56" i="59"/>
  <c r="C56" i="59"/>
  <c r="C41" i="59"/>
  <c r="C32" i="59"/>
  <c r="C211" i="60"/>
  <c r="C210" i="60"/>
  <c r="C200" i="60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95" i="60"/>
  <c r="C83" i="60"/>
  <c r="C81" i="60"/>
  <c r="C79" i="60"/>
  <c r="C73" i="60"/>
  <c r="C70" i="60"/>
  <c r="C69" i="60" s="1"/>
  <c r="C64" i="60"/>
  <c r="C58" i="60"/>
  <c r="C57" i="60"/>
  <c r="C48" i="60"/>
  <c r="C39" i="60"/>
  <c r="C36" i="60"/>
  <c r="C30" i="60"/>
  <c r="C10" i="60" s="1"/>
  <c r="C27" i="60"/>
  <c r="C21" i="60"/>
  <c r="C11" i="60"/>
  <c r="D49" i="62" l="1"/>
  <c r="D145" i="62" s="1"/>
  <c r="C123" i="60"/>
  <c r="C156" i="60"/>
  <c r="C181" i="60"/>
  <c r="C166" i="60"/>
  <c r="C9" i="60"/>
  <c r="C94" i="60" l="1"/>
  <c r="D123" i="60"/>
  <c r="D166" i="60"/>
  <c r="D204" i="60" l="1"/>
  <c r="D197" i="60"/>
  <c r="D183" i="60"/>
  <c r="D172" i="60"/>
  <c r="D148" i="60"/>
  <c r="D136" i="60"/>
  <c r="D109" i="60"/>
  <c r="D134" i="60"/>
  <c r="D115" i="60"/>
  <c r="D188" i="60"/>
  <c r="D133" i="60"/>
  <c r="D114" i="60"/>
  <c r="D203" i="60"/>
  <c r="D196" i="60"/>
  <c r="D190" i="60"/>
  <c r="D177" i="60"/>
  <c r="D171" i="60"/>
  <c r="D154" i="60"/>
  <c r="D135" i="60"/>
  <c r="D129" i="60"/>
  <c r="D116" i="60"/>
  <c r="D102" i="60"/>
  <c r="D202" i="60"/>
  <c r="D189" i="60"/>
  <c r="D165" i="60"/>
  <c r="D128" i="60"/>
  <c r="D108" i="60"/>
  <c r="D101" i="60"/>
  <c r="D209" i="60"/>
  <c r="D194" i="60"/>
  <c r="D158" i="60"/>
  <c r="D146" i="60"/>
  <c r="D127" i="60"/>
  <c r="D107" i="60"/>
  <c r="D208" i="60"/>
  <c r="D187" i="60"/>
  <c r="D175" i="60"/>
  <c r="D169" i="60"/>
  <c r="D152" i="60"/>
  <c r="D139" i="60"/>
  <c r="D121" i="60"/>
  <c r="D106" i="60"/>
  <c r="D99" i="60"/>
  <c r="D207" i="60"/>
  <c r="D193" i="60"/>
  <c r="D186" i="60"/>
  <c r="D180" i="60"/>
  <c r="D174" i="60"/>
  <c r="D168" i="60"/>
  <c r="D151" i="60"/>
  <c r="D132" i="60"/>
  <c r="D126" i="60"/>
  <c r="D120" i="60"/>
  <c r="D105" i="60"/>
  <c r="D98" i="60"/>
  <c r="D212" i="60"/>
  <c r="D206" i="60"/>
  <c r="D199" i="60"/>
  <c r="D192" i="60"/>
  <c r="D185" i="60"/>
  <c r="D179" i="60"/>
  <c r="D162" i="60"/>
  <c r="D150" i="60"/>
  <c r="D144" i="60"/>
  <c r="D131" i="60"/>
  <c r="D125" i="60"/>
  <c r="D119" i="60"/>
  <c r="D112" i="60"/>
  <c r="D104" i="60"/>
  <c r="D97" i="60"/>
  <c r="D205" i="60"/>
  <c r="D198" i="60"/>
  <c r="D184" i="60"/>
  <c r="D161" i="60"/>
  <c r="D149" i="60"/>
  <c r="D143" i="60"/>
  <c r="D137" i="60"/>
  <c r="D118" i="60"/>
  <c r="D111" i="60"/>
  <c r="D155" i="60"/>
  <c r="D117" i="60"/>
  <c r="D110" i="60"/>
  <c r="D195" i="60"/>
  <c r="D159" i="60"/>
  <c r="D141" i="60"/>
  <c r="D201" i="60"/>
  <c r="D164" i="60"/>
  <c r="D140" i="60"/>
  <c r="D122" i="60"/>
  <c r="D100" i="60"/>
  <c r="D167" i="60"/>
  <c r="D138" i="60"/>
  <c r="D157" i="60"/>
  <c r="D142" i="60"/>
  <c r="D96" i="60"/>
  <c r="D130" i="60"/>
  <c r="D95" i="60"/>
  <c r="D173" i="60"/>
  <c r="D103" i="60"/>
  <c r="D160" i="60"/>
  <c r="D211" i="60"/>
  <c r="D191" i="60"/>
  <c r="D163" i="60"/>
  <c r="D176" i="60"/>
  <c r="D145" i="60"/>
  <c r="D124" i="60"/>
  <c r="D147" i="60"/>
  <c r="D200" i="60"/>
  <c r="D153" i="60"/>
  <c r="D182" i="60"/>
  <c r="D113" i="60"/>
  <c r="D170" i="60"/>
  <c r="D210" i="60"/>
  <c r="D178" i="60"/>
  <c r="D156" i="60"/>
  <c r="D181" i="60"/>
  <c r="A4" i="65" l="1"/>
  <c r="F33" i="65" l="1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<sst xmlns="http://schemas.openxmlformats.org/spreadsheetml/2006/main" count="859" uniqueCount="603">
  <si>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</si>
  <si>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</si>
  <si>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</si>
  <si>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</si>
  <si>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</si>
  <si>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</si>
  <si>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</si>
  <si>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</si>
  <si>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</si>
  <si>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</si>
  <si>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</si>
  <si>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</si>
  <si>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</si>
  <si>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</si>
  <si>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</si>
  <si>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</si>
  <si>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</si>
  <si>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</si>
  <si>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</si>
  <si>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</si>
  <si>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</si>
  <si>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</si>
  <si>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</si>
  <si>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</si>
  <si>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</si>
  <si>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</si>
  <si>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</si>
  <si>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</si>
  <si>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</si>
  <si>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</si>
  <si>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</si>
  <si>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</si>
  <si>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</si>
  <si>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</si>
  <si>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</si>
  <si>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</si>
  <si>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</si>
  <si>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</si>
  <si>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</si>
  <si>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</si>
  <si>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</si>
  <si>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</si>
  <si>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</si>
  <si>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</si>
  <si>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</si>
  <si>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</si>
  <si>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</si>
  <si>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</si>
  <si>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</si>
  <si>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</si>
  <si>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</si>
  <si>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</si>
  <si>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</si>
  <si>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</si>
  <si>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</si>
  <si>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</si>
  <si>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</si>
  <si>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</si>
  <si>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</si>
  <si>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</si>
  <si>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</si>
  <si>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</si>
  <si>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</si>
  <si>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</si>
  <si>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</si>
  <si>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</si>
  <si>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</si>
  <si>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</si>
  <si>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</si>
  <si>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</si>
  <si>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</si>
  <si>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</si>
  <si>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</si>
  <si>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</si>
  <si>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</si>
  <si>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</si>
  <si>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</si>
  <si>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</si>
  <si>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</si>
  <si>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</si>
  <si>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</si>
  <si>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</si>
  <si>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</si>
  <si>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</si>
  <si>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</si>
  <si>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</si>
  <si>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</si>
  <si>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</si>
  <si>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</si>
  <si>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</si>
  <si>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</si>
  <si>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</si>
  <si>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</si>
  <si>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</si>
  <si>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</si>
  <si>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</si>
  <si>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</si>
  <si>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</si>
  <si>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</si>
  <si>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</si>
  <si>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</si>
  <si>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</si>
  <si>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</si>
  <si>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</si>
  <si>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</si>
  <si>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</si>
  <si>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</si>
  <si>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</si>
  <si>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</si>
  <si>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</si>
  <si>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</si>
  <si>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</si>
  <si>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</si>
  <si>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</si>
  <si>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</si>
  <si>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</si>
  <si>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</si>
  <si>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</si>
  <si>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</si>
  <si>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</si>
  <si>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</si>
  <si>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</si>
  <si>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</si>
  <si>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</si>
  <si>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</si>
  <si>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</si>
  <si>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</si>
  <si>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</si>
  <si>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</si>
  <si>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</si>
  <si>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</si>
  <si>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</si>
  <si>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</si>
  <si>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</si>
  <si>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</si>
  <si>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</si>
  <si>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</si>
  <si>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</si>
  <si>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</si>
  <si>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</si>
  <si>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</si>
  <si>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</si>
  <si>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</si>
  <si>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</si>
  <si>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</si>
  <si>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</si>
  <si>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</si>
  <si>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</si>
  <si>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</si>
  <si>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</si>
  <si>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</si>
  <si>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</si>
  <si>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</si>
  <si>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</si>
  <si>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</si>
  <si>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</si>
  <si>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</si>
  <si>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</si>
  <si>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</si>
  <si>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</si>
  <si>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</si>
  <si>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</si>
  <si>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</si>
  <si>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</si>
  <si>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</si>
  <si>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</si>
  <si>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</si>
  <si>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</si>
  <si>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</si>
  <si>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</si>
  <si>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</si>
  <si>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</si>
  <si>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</si>
  <si>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</si>
  <si>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</si>
  <si>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</si>
  <si>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</si>
  <si>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</si>
  <si>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</si>
  <si>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</si>
  <si>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</si>
  <si>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</si>
  <si>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</si>
  <si>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</si>
  <si>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</si>
  <si>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</si>
  <si>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</si>
  <si>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</si>
  <si>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</si>
  <si>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</si>
  <si>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</si>
  <si>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</si>
  <si>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</si>
  <si>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</si>
  <si>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</si>
  <si>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</si>
  <si>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</si>
  <si>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</si>
  <si>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</si>
  <si>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</si>
  <si>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</si>
  <si>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</si>
  <si>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</si>
  <si>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</si>
  <si>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</si>
  <si>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</si>
  <si>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</si>
  <si>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</si>
  <si>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</si>
  <si>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</si>
  <si>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</si>
  <si>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</si>
  <si>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</si>
  <si>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</si>
  <si>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</si>
  <si>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</si>
  <si>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</si>
  <si>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</si>
  <si>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</si>
  <si>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</si>
  <si>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</si>
  <si>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</si>
  <si>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</si>
  <si>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</si>
  <si>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</si>
  <si>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</si>
  <si>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</si>
  <si>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</si>
  <si>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</si>
  <si>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</si>
  <si>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</si>
  <si>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</si>
  <si>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</si>
  <si>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</si>
  <si>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</si>
  <si>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</si>
  <si>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</si>
  <si>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</si>
  <si>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</si>
  <si>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</si>
  <si>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</si>
  <si>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</si>
  <si>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</si>
  <si>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</si>
  <si>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</si>
  <si>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</si>
  <si>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</si>
  <si>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</si>
  <si>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</si>
  <si>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</si>
  <si>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</si>
  <si>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</si>
  <si>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</si>
  <si>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</si>
  <si>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</si>
  <si>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</si>
  <si>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</si>
  <si>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</si>
  <si>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</si>
  <si>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</si>
  <si>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</si>
  <si>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</si>
  <si>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</si>
  <si>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</si>
  <si>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</si>
  <si>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</si>
  <si>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</si>
  <si>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</si>
  <si>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</si>
  <si>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</si>
  <si>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</si>
  <si>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</si>
  <si>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</si>
  <si>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</si>
  <si>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</si>
  <si>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</si>
  <si>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</si>
  <si>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</si>
  <si>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</si>
  <si>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</si>
  <si>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</si>
  <si>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</si>
  <si>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</si>
  <si>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</si>
  <si>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</si>
  <si>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</si>
  <si>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</si>
  <si>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</si>
  <si>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</si>
  <si>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</si>
  <si>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</si>
  <si>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</si>
  <si>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</si>
  <si>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</si>
  <si>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</si>
  <si>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</si>
  <si>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</si>
  <si>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</si>
  <si>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</si>
  <si>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</si>
  <si>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</si>
  <si>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</si>
  <si>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</si>
  <si>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</si>
  <si>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</si>
  <si>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</si>
  <si>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</si>
  <si>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</si>
  <si>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</si>
  <si>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</si>
  <si>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</si>
  <si>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</si>
  <si>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</si>
  <si>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</si>
  <si>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</si>
  <si>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</si>
  <si>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</si>
  <si>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</si>
  <si>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</si>
  <si>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</si>
  <si>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</si>
  <si>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</si>
  <si>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</si>
  <si>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</si>
  <si>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</si>
  <si>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</si>
  <si>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</si>
  <si>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</si>
  <si>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</si>
  <si>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</si>
  <si>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</si>
  <si>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</si>
  <si>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</si>
  <si>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</si>
  <si>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</si>
  <si>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</si>
  <si>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</si>
  <si>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</si>
  <si>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</si>
  <si>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</si>
  <si>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</si>
  <si>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</si>
  <si>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</si>
  <si>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</si>
  <si>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</si>
  <si>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</si>
  <si>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</si>
  <si>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</si>
  <si>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</si>
  <si>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</si>
  <si>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</si>
  <si>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</si>
  <si>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</si>
  <si>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</si>
  <si>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</si>
  <si>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</si>
  <si>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</si>
  <si>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</si>
  <si>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</si>
  <si>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</si>
  <si>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</si>
  <si>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</si>
  <si>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</si>
  <si>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</si>
  <si>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</si>
  <si>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</si>
  <si>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</si>
  <si>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</si>
  <si>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</si>
  <si>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</si>
  <si>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</si>
  <si>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</si>
  <si>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</si>
  <si>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</si>
  <si>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</si>
  <si>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</si>
  <si>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</si>
  <si>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</si>
  <si>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</si>
  <si>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</si>
  <si>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</si>
  <si>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</si>
  <si>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</si>
  <si>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</si>
  <si>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</si>
  <si>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</si>
  <si>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</si>
  <si>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</si>
  <si>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</si>
  <si>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</si>
  <si>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</si>
  <si>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</si>
  <si>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</si>
  <si>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</si>
  <si>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</si>
  <si>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</si>
  <si>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</si>
  <si>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</si>
  <si>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</si>
  <si>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</si>
  <si>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</si>
  <si>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</si>
  <si>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</si>
  <si>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</si>
  <si>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</si>
  <si>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</si>
  <si>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</si>
  <si>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</si>
  <si>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</si>
  <si>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</si>
  <si>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</si>
  <si>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</si>
  <si>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</si>
  <si>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</si>
  <si>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</si>
  <si>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</si>
  <si>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</si>
  <si>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</si>
  <si>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</si>
  <si>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</si>
  <si>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</si>
  <si>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</si>
  <si>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</si>
  <si>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</si>
  <si>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</si>
  <si>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</si>
  <si>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</si>
  <si>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</si>
  <si>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</si>
  <si>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</si>
  <si>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</si>
  <si>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</si>
  <si>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</si>
  <si>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</si>
  <si>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</si>
  <si>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</si>
  <si>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</si>
  <si>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</si>
  <si>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</si>
  <si>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</si>
  <si>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</si>
  <si>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</si>
  <si>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</si>
  <si>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</si>
  <si>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</si>
  <si>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</si>
  <si>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</si>
  <si>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</si>
  <si>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</si>
  <si>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</si>
  <si>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</si>
  <si>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</si>
  <si>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</si>
  <si>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</si>
  <si>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</si>
  <si>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</si>
  <si>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</si>
  <si>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</si>
  <si>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</si>
  <si>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</si>
  <si>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</si>
  <si>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</si>
  <si>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</si>
  <si>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</si>
  <si>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</si>
  <si>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</si>
  <si>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</si>
  <si>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</si>
  <si>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</si>
  <si>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</si>
  <si>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</si>
  <si>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</si>
  <si>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</si>
  <si>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</si>
  <si>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</si>
  <si>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</si>
  <si>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</si>
  <si>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</si>
  <si>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</si>
  <si>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</si>
  <si>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</si>
  <si>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</si>
  <si>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</si>
  <si>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</si>
  <si>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</si>
  <si>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</si>
  <si>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</si>
  <si>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</si>
  <si>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</si>
  <si>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</si>
  <si>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</si>
  <si>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</si>
  <si>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</si>
  <si>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</si>
  <si>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</si>
  <si>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</si>
  <si>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</si>
  <si>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</si>
  <si>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</si>
  <si>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</si>
  <si>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</si>
  <si>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</si>
  <si>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</si>
  <si>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</si>
  <si>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</si>
  <si>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</si>
  <si>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</si>
  <si>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</si>
  <si>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</si>
  <si>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</si>
  <si>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</si>
  <si>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</si>
  <si>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</si>
  <si>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</si>
  <si>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</si>
  <si>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</si>
  <si>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</si>
  <si>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</si>
  <si>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</si>
  <si>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</si>
  <si>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</si>
  <si>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</si>
  <si>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</si>
  <si>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</si>
  <si>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</si>
  <si>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</si>
  <si>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</si>
  <si>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</si>
  <si>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</si>
  <si>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</si>
  <si>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</si>
  <si>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</si>
  <si>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</si>
  <si>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</si>
  <si>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</si>
  <si>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</si>
  <si>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</si>
  <si>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</si>
  <si>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</si>
  <si>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</si>
  <si>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</si>
  <si>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</si>
  <si>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</si>
  <si>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</si>
  <si>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</si>
  <si>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</si>
  <si>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</si>
  <si>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</si>
  <si>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</si>
  <si>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</si>
  <si>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</si>
  <si>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</si>
  <si>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</si>
  <si>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</si>
  <si>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</si>
  <si>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</si>
  <si>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</si>
  <si>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</si>
  <si>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</si>
  <si>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</si>
  <si>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</si>
  <si>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</si>
  <si>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</si>
  <si>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</si>
  <si>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</si>
  <si>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</si>
  <si>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</si>
  <si>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</si>
  <si>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</si>
  <si>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</si>
  <si>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</si>
  <si>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</si>
  <si>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</si>
  <si>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</si>
  <si>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</si>
  <si>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</si>
  <si>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</si>
  <si>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</si>
  <si>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</si>
  <si>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</si>
  <si>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</si>
  <si>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</si>
  <si>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</si>
  <si>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</si>
  <si>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</si>
  <si>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</si>
  <si>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</si>
  <si>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</si>
  <si>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</si>
  <si>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</si>
  <si>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</si>
  <si>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</si>
  <si>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</si>
  <si>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</si>
  <si>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</si>
  <si>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</si>
  <si>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Municipio de Uriangato Gto.</t>
  </si>
  <si>
    <t>3. Menos Ingresos Presupuestarios No Contables</t>
  </si>
  <si>
    <t>Materiales y Suministros (consumos)</t>
  </si>
  <si>
    <t>CUENTAS DE ORDEN PRESUPUESTARIO</t>
  </si>
  <si>
    <t>Modificaciones al Presupuesto de Egresos Aprobado</t>
  </si>
  <si>
    <t>Del 1 de Enero al 30 de Septiembre de 2024</t>
  </si>
  <si>
    <t>Explicación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</si>
</sst>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8D8D8"/>
        <bgColor rgb="FFD8D8D8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5" fillId="0" borderId="21" xfId="0" applyFont="1" applyBorder="1" applyAlignment="1">
      <alignment vertical="center"/>
    </xf>
    <xf numFmtId="0" fontId="19" fillId="0" borderId="22" xfId="0" applyFont="1" applyBorder="1" applyAlignment="1">
      <alignment horizontal="left" vertical="center" wrapText="1"/>
    </xf>
    <xf numFmtId="49" fontId="19" fillId="0" borderId="21" xfId="0" applyNumberFormat="1" applyFont="1" applyBorder="1"/>
    <xf numFmtId="0" fontId="19" fillId="0" borderId="22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" fontId="2" fillId="0" borderId="0" xfId="12" applyNumberFormat="1" applyFont="1"/>
    <xf numFmtId="4" fontId="9" fillId="0" borderId="0" xfId="8" applyNumberFormat="1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7" fillId="11" borderId="21" xfId="0" applyFont="1" applyFill="1" applyBorder="1" applyAlignment="1">
      <alignment horizontal="center" vertical="center"/>
    </xf>
    <xf numFmtId="0" fontId="18" fillId="0" borderId="22" xfId="0" applyFont="1" applyBorder="1" applyAlignment="1"/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6">
    <cellStyle name="Hipervínculo" xfId="11" builtinId="8"/>
    <cellStyle name="Millares" xfId="18" builtinId="3"/>
    <cellStyle name="Millares 2" xfId="1"/>
    <cellStyle name="Millares 2 2" xfId="15"/>
    <cellStyle name="Millares 2 2 2" xfId="21"/>
    <cellStyle name="Millares 2 3" xfId="16"/>
    <cellStyle name="Millares 2 3 2" xfId="22"/>
    <cellStyle name="Millares 2 4" xfId="20"/>
    <cellStyle name="Millares 3" xfId="19"/>
    <cellStyle name="Millares 3 2" xfId="25"/>
    <cellStyle name="Millares 4" xfId="17"/>
    <cellStyle name="Millares 4 2" xfId="23"/>
    <cellStyle name="Millares 5" xfId="24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3" sqref="A3:B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8" t="s">
        <v>596</v>
      </c>
      <c r="B1" s="169"/>
      <c r="C1" s="114" t="s">
        <v>494</v>
      </c>
      <c r="D1" s="115">
        <v>2024</v>
      </c>
    </row>
    <row r="2" spans="1:4" ht="16.149999999999999" customHeight="1" x14ac:dyDescent="0.2">
      <c r="A2" s="170" t="s">
        <v>493</v>
      </c>
      <c r="B2" s="171"/>
      <c r="C2" s="10" t="s">
        <v>495</v>
      </c>
      <c r="D2" s="116" t="s">
        <v>500</v>
      </c>
    </row>
    <row r="3" spans="1:4" ht="16.149999999999999" customHeight="1" x14ac:dyDescent="0.2">
      <c r="A3" s="172" t="s">
        <v>601</v>
      </c>
      <c r="B3" s="173"/>
      <c r="C3" s="10" t="s">
        <v>496</v>
      </c>
      <c r="D3" s="117">
        <v>3</v>
      </c>
    </row>
    <row r="4" spans="1:4" ht="16.149999999999999" customHeight="1" x14ac:dyDescent="0.2">
      <c r="A4" s="174" t="s">
        <v>515</v>
      </c>
      <c r="B4" s="175"/>
      <c r="C4" s="175"/>
      <c r="D4" s="176"/>
    </row>
    <row r="5" spans="1:4" ht="15" customHeight="1" x14ac:dyDescent="0.2">
      <c r="A5" s="86" t="s">
        <v>29</v>
      </c>
      <c r="B5" s="85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76" zoomScaleNormal="100" workbookViewId="0">
      <selection activeCell="A92" sqref="A92:E212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71" t="s">
        <v>596</v>
      </c>
      <c r="B1" s="171"/>
      <c r="C1" s="171"/>
      <c r="D1" s="10" t="s">
        <v>497</v>
      </c>
      <c r="E1" s="19">
        <v>2024</v>
      </c>
    </row>
    <row r="2" spans="1:5" s="11" customFormat="1" ht="18.95" customHeight="1" x14ac:dyDescent="0.25">
      <c r="A2" s="171" t="s">
        <v>502</v>
      </c>
      <c r="B2" s="171"/>
      <c r="C2" s="171"/>
      <c r="D2" s="10" t="s">
        <v>498</v>
      </c>
      <c r="E2" s="19" t="s">
        <v>500</v>
      </c>
    </row>
    <row r="3" spans="1:5" s="11" customFormat="1" ht="18.95" customHeight="1" x14ac:dyDescent="0.25">
      <c r="A3" s="171" t="s">
        <v>601</v>
      </c>
      <c r="B3" s="171"/>
      <c r="C3" s="171"/>
      <c r="D3" s="10" t="s">
        <v>499</v>
      </c>
      <c r="E3" s="19">
        <v>3</v>
      </c>
    </row>
    <row r="4" spans="1:5" s="11" customFormat="1" ht="18.95" customHeight="1" x14ac:dyDescent="0.25">
      <c r="A4" s="171" t="s">
        <v>515</v>
      </c>
      <c r="B4" s="171"/>
      <c r="C4" s="171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66" t="s">
        <v>275</v>
      </c>
      <c r="E8" s="167" t="s">
        <v>602</v>
      </c>
    </row>
    <row r="9" spans="1:5" x14ac:dyDescent="0.2">
      <c r="A9" s="119">
        <v>4000</v>
      </c>
      <c r="B9" s="118" t="s">
        <v>556</v>
      </c>
      <c r="C9" s="120">
        <f>SUM(C10+C57+C69)</f>
        <v>286617739.06</v>
      </c>
      <c r="D9" s="79"/>
      <c r="E9" s="40"/>
    </row>
    <row r="10" spans="1:5" x14ac:dyDescent="0.2">
      <c r="A10" s="119">
        <v>4100</v>
      </c>
      <c r="B10" s="118" t="s">
        <v>222</v>
      </c>
      <c r="C10" s="120">
        <f>SUM(C11+C21+C27+C30+C36+C39+C48)</f>
        <v>51851639.880000003</v>
      </c>
      <c r="D10" s="79"/>
      <c r="E10" s="40"/>
    </row>
    <row r="11" spans="1:5" x14ac:dyDescent="0.2">
      <c r="A11" s="119">
        <v>4110</v>
      </c>
      <c r="B11" s="118" t="s">
        <v>223</v>
      </c>
      <c r="C11" s="120">
        <f>SUM(C12:C20)</f>
        <v>26078725.290000003</v>
      </c>
      <c r="D11" s="79"/>
      <c r="E11" s="40"/>
    </row>
    <row r="12" spans="1:5" x14ac:dyDescent="0.2">
      <c r="A12" s="41">
        <v>4111</v>
      </c>
      <c r="B12" s="42" t="s">
        <v>224</v>
      </c>
      <c r="C12" s="164">
        <v>0</v>
      </c>
      <c r="D12" s="79"/>
      <c r="E12" s="40"/>
    </row>
    <row r="13" spans="1:5" x14ac:dyDescent="0.2">
      <c r="A13" s="41">
        <v>4112</v>
      </c>
      <c r="B13" s="42" t="s">
        <v>225</v>
      </c>
      <c r="C13" s="164">
        <v>25351770.530000001</v>
      </c>
      <c r="D13" s="79"/>
      <c r="E13" s="40"/>
    </row>
    <row r="14" spans="1:5" x14ac:dyDescent="0.2">
      <c r="A14" s="41">
        <v>4113</v>
      </c>
      <c r="B14" s="42" t="s">
        <v>226</v>
      </c>
      <c r="C14" s="164">
        <v>250207.96</v>
      </c>
      <c r="D14" s="79"/>
      <c r="E14" s="40"/>
    </row>
    <row r="15" spans="1:5" x14ac:dyDescent="0.2">
      <c r="A15" s="41">
        <v>4114</v>
      </c>
      <c r="B15" s="42" t="s">
        <v>227</v>
      </c>
      <c r="C15" s="164">
        <v>0</v>
      </c>
      <c r="D15" s="79"/>
      <c r="E15" s="40"/>
    </row>
    <row r="16" spans="1:5" x14ac:dyDescent="0.2">
      <c r="A16" s="41">
        <v>4115</v>
      </c>
      <c r="B16" s="42" t="s">
        <v>228</v>
      </c>
      <c r="C16" s="164">
        <v>0</v>
      </c>
      <c r="D16" s="79"/>
      <c r="E16" s="40"/>
    </row>
    <row r="17" spans="1:5" x14ac:dyDescent="0.2">
      <c r="A17" s="41">
        <v>4116</v>
      </c>
      <c r="B17" s="42" t="s">
        <v>229</v>
      </c>
      <c r="C17" s="164">
        <v>0</v>
      </c>
      <c r="D17" s="79"/>
      <c r="E17" s="40"/>
    </row>
    <row r="18" spans="1:5" x14ac:dyDescent="0.2">
      <c r="A18" s="41">
        <v>4117</v>
      </c>
      <c r="B18" s="42" t="s">
        <v>230</v>
      </c>
      <c r="C18" s="164">
        <v>476746.8</v>
      </c>
      <c r="D18" s="79"/>
      <c r="E18" s="40"/>
    </row>
    <row r="19" spans="1:5" ht="22.5" x14ac:dyDescent="0.2">
      <c r="A19" s="41">
        <v>4118</v>
      </c>
      <c r="B19" s="43" t="s">
        <v>408</v>
      </c>
      <c r="C19" s="164">
        <v>0</v>
      </c>
      <c r="D19" s="79"/>
      <c r="E19" s="40"/>
    </row>
    <row r="20" spans="1:5" x14ac:dyDescent="0.2">
      <c r="A20" s="41">
        <v>4119</v>
      </c>
      <c r="B20" s="42" t="s">
        <v>231</v>
      </c>
      <c r="C20" s="164">
        <v>0</v>
      </c>
      <c r="D20" s="79"/>
      <c r="E20" s="40"/>
    </row>
    <row r="21" spans="1:5" x14ac:dyDescent="0.2">
      <c r="A21" s="119">
        <v>4120</v>
      </c>
      <c r="B21" s="118" t="s">
        <v>232</v>
      </c>
      <c r="C21" s="120">
        <f>SUM(C22:C26)</f>
        <v>0</v>
      </c>
      <c r="D21" s="79"/>
      <c r="E21" s="40"/>
    </row>
    <row r="22" spans="1:5" x14ac:dyDescent="0.2">
      <c r="A22" s="41">
        <v>4121</v>
      </c>
      <c r="B22" s="42" t="s">
        <v>233</v>
      </c>
      <c r="C22" s="164">
        <v>0</v>
      </c>
      <c r="D22" s="79"/>
      <c r="E22" s="40"/>
    </row>
    <row r="23" spans="1:5" x14ac:dyDescent="0.2">
      <c r="A23" s="41">
        <v>4122</v>
      </c>
      <c r="B23" s="42" t="s">
        <v>409</v>
      </c>
      <c r="C23" s="164">
        <v>0</v>
      </c>
      <c r="D23" s="79"/>
      <c r="E23" s="40"/>
    </row>
    <row r="24" spans="1:5" x14ac:dyDescent="0.2">
      <c r="A24" s="41">
        <v>4123</v>
      </c>
      <c r="B24" s="42" t="s">
        <v>234</v>
      </c>
      <c r="C24" s="164">
        <v>0</v>
      </c>
      <c r="D24" s="79"/>
      <c r="E24" s="40"/>
    </row>
    <row r="25" spans="1:5" x14ac:dyDescent="0.2">
      <c r="A25" s="41">
        <v>4124</v>
      </c>
      <c r="B25" s="42" t="s">
        <v>235</v>
      </c>
      <c r="C25" s="164">
        <v>0</v>
      </c>
      <c r="D25" s="79"/>
      <c r="E25" s="40"/>
    </row>
    <row r="26" spans="1:5" x14ac:dyDescent="0.2">
      <c r="A26" s="41">
        <v>4129</v>
      </c>
      <c r="B26" s="42" t="s">
        <v>236</v>
      </c>
      <c r="C26" s="164">
        <v>0</v>
      </c>
      <c r="D26" s="79"/>
      <c r="E26" s="40"/>
    </row>
    <row r="27" spans="1:5" x14ac:dyDescent="0.2">
      <c r="A27" s="119">
        <v>4130</v>
      </c>
      <c r="B27" s="118" t="s">
        <v>237</v>
      </c>
      <c r="C27" s="120">
        <f>SUM(C28:C29)</f>
        <v>511765.75</v>
      </c>
      <c r="D27" s="79"/>
      <c r="E27" s="40"/>
    </row>
    <row r="28" spans="1:5" x14ac:dyDescent="0.2">
      <c r="A28" s="41">
        <v>4131</v>
      </c>
      <c r="B28" s="42" t="s">
        <v>238</v>
      </c>
      <c r="C28" s="164">
        <v>511765.75</v>
      </c>
      <c r="D28" s="79"/>
      <c r="E28" s="40"/>
    </row>
    <row r="29" spans="1:5" ht="22.5" x14ac:dyDescent="0.2">
      <c r="A29" s="41">
        <v>4132</v>
      </c>
      <c r="B29" s="43" t="s">
        <v>410</v>
      </c>
      <c r="C29" s="164">
        <v>0</v>
      </c>
      <c r="D29" s="79"/>
      <c r="E29" s="40"/>
    </row>
    <row r="30" spans="1:5" x14ac:dyDescent="0.2">
      <c r="A30" s="119">
        <v>4140</v>
      </c>
      <c r="B30" s="118" t="s">
        <v>239</v>
      </c>
      <c r="C30" s="120">
        <f>SUM(C31:C35)</f>
        <v>17836743.52</v>
      </c>
      <c r="D30" s="79"/>
      <c r="E30" s="40"/>
    </row>
    <row r="31" spans="1:5" x14ac:dyDescent="0.2">
      <c r="A31" s="41">
        <v>4141</v>
      </c>
      <c r="B31" s="42" t="s">
        <v>240</v>
      </c>
      <c r="C31" s="164">
        <v>1561284.29</v>
      </c>
      <c r="D31" s="79"/>
      <c r="E31" s="40"/>
    </row>
    <row r="32" spans="1:5" x14ac:dyDescent="0.2">
      <c r="A32" s="41">
        <v>4143</v>
      </c>
      <c r="B32" s="42" t="s">
        <v>241</v>
      </c>
      <c r="C32" s="164">
        <v>16275459.23</v>
      </c>
      <c r="D32" s="79"/>
      <c r="E32" s="40"/>
    </row>
    <row r="33" spans="1:5" x14ac:dyDescent="0.2">
      <c r="A33" s="41">
        <v>4144</v>
      </c>
      <c r="B33" s="42" t="s">
        <v>242</v>
      </c>
      <c r="C33" s="164">
        <v>0</v>
      </c>
      <c r="D33" s="79"/>
      <c r="E33" s="40"/>
    </row>
    <row r="34" spans="1:5" ht="22.5" x14ac:dyDescent="0.2">
      <c r="A34" s="41">
        <v>4145</v>
      </c>
      <c r="B34" s="43" t="s">
        <v>411</v>
      </c>
      <c r="C34" s="164">
        <v>0</v>
      </c>
      <c r="D34" s="79"/>
      <c r="E34" s="40"/>
    </row>
    <row r="35" spans="1:5" x14ac:dyDescent="0.2">
      <c r="A35" s="41">
        <v>4149</v>
      </c>
      <c r="B35" s="42" t="s">
        <v>243</v>
      </c>
      <c r="C35" s="164">
        <v>0</v>
      </c>
      <c r="D35" s="79"/>
      <c r="E35" s="40"/>
    </row>
    <row r="36" spans="1:5" x14ac:dyDescent="0.2">
      <c r="A36" s="119">
        <v>4150</v>
      </c>
      <c r="B36" s="118" t="s">
        <v>412</v>
      </c>
      <c r="C36" s="120">
        <f>SUM(C37:C38)</f>
        <v>5640126.3700000001</v>
      </c>
      <c r="D36" s="79"/>
      <c r="E36" s="40"/>
    </row>
    <row r="37" spans="1:5" x14ac:dyDescent="0.2">
      <c r="A37" s="41">
        <v>4151</v>
      </c>
      <c r="B37" s="42" t="s">
        <v>412</v>
      </c>
      <c r="C37" s="164">
        <v>5640126.3700000001</v>
      </c>
      <c r="D37" s="79"/>
      <c r="E37" s="40"/>
    </row>
    <row r="38" spans="1:5" ht="22.5" x14ac:dyDescent="0.2">
      <c r="A38" s="41">
        <v>4154</v>
      </c>
      <c r="B38" s="43" t="s">
        <v>413</v>
      </c>
      <c r="C38" s="164">
        <v>0</v>
      </c>
      <c r="D38" s="79"/>
      <c r="E38" s="40"/>
    </row>
    <row r="39" spans="1:5" x14ac:dyDescent="0.2">
      <c r="A39" s="119">
        <v>4160</v>
      </c>
      <c r="B39" s="118" t="s">
        <v>414</v>
      </c>
      <c r="C39" s="120">
        <f>SUM(C40:C47)</f>
        <v>1784278.9500000002</v>
      </c>
      <c r="D39" s="79"/>
      <c r="E39" s="40"/>
    </row>
    <row r="40" spans="1:5" x14ac:dyDescent="0.2">
      <c r="A40" s="41">
        <v>4161</v>
      </c>
      <c r="B40" s="42" t="s">
        <v>244</v>
      </c>
      <c r="C40" s="164">
        <v>0</v>
      </c>
      <c r="D40" s="79"/>
      <c r="E40" s="40"/>
    </row>
    <row r="41" spans="1:5" x14ac:dyDescent="0.2">
      <c r="A41" s="41">
        <v>4162</v>
      </c>
      <c r="B41" s="42" t="s">
        <v>245</v>
      </c>
      <c r="C41" s="164">
        <v>513230.64</v>
      </c>
      <c r="D41" s="79"/>
      <c r="E41" s="40"/>
    </row>
    <row r="42" spans="1:5" x14ac:dyDescent="0.2">
      <c r="A42" s="41">
        <v>4163</v>
      </c>
      <c r="B42" s="42" t="s">
        <v>246</v>
      </c>
      <c r="C42" s="164">
        <v>19993</v>
      </c>
      <c r="D42" s="79"/>
      <c r="E42" s="40"/>
    </row>
    <row r="43" spans="1:5" x14ac:dyDescent="0.2">
      <c r="A43" s="41">
        <v>4164</v>
      </c>
      <c r="B43" s="42" t="s">
        <v>247</v>
      </c>
      <c r="C43" s="164">
        <v>0</v>
      </c>
      <c r="D43" s="79"/>
      <c r="E43" s="40"/>
    </row>
    <row r="44" spans="1:5" x14ac:dyDescent="0.2">
      <c r="A44" s="41">
        <v>4165</v>
      </c>
      <c r="B44" s="42" t="s">
        <v>248</v>
      </c>
      <c r="C44" s="164">
        <v>0</v>
      </c>
      <c r="D44" s="79"/>
      <c r="E44" s="40"/>
    </row>
    <row r="45" spans="1:5" ht="22.5" x14ac:dyDescent="0.2">
      <c r="A45" s="41">
        <v>4166</v>
      </c>
      <c r="B45" s="43" t="s">
        <v>415</v>
      </c>
      <c r="C45" s="164">
        <v>0</v>
      </c>
      <c r="D45" s="79"/>
      <c r="E45" s="40"/>
    </row>
    <row r="46" spans="1:5" x14ac:dyDescent="0.2">
      <c r="A46" s="41">
        <v>4168</v>
      </c>
      <c r="B46" s="42" t="s">
        <v>249</v>
      </c>
      <c r="C46" s="164">
        <v>0</v>
      </c>
      <c r="D46" s="79"/>
      <c r="E46" s="40"/>
    </row>
    <row r="47" spans="1:5" x14ac:dyDescent="0.2">
      <c r="A47" s="41">
        <v>4169</v>
      </c>
      <c r="B47" s="42" t="s">
        <v>250</v>
      </c>
      <c r="C47" s="164">
        <v>1251055.31</v>
      </c>
      <c r="D47" s="79"/>
      <c r="E47" s="40"/>
    </row>
    <row r="48" spans="1:5" x14ac:dyDescent="0.2">
      <c r="A48" s="119">
        <v>4170</v>
      </c>
      <c r="B48" s="118" t="s">
        <v>492</v>
      </c>
      <c r="C48" s="120">
        <f>SUM(C49:C56)</f>
        <v>0</v>
      </c>
      <c r="D48" s="79"/>
      <c r="E48" s="40"/>
    </row>
    <row r="49" spans="1:5" x14ac:dyDescent="0.2">
      <c r="A49" s="41">
        <v>4171</v>
      </c>
      <c r="B49" s="42" t="s">
        <v>416</v>
      </c>
      <c r="C49" s="164">
        <v>0</v>
      </c>
      <c r="D49" s="79"/>
      <c r="E49" s="40"/>
    </row>
    <row r="50" spans="1:5" x14ac:dyDescent="0.2">
      <c r="A50" s="41">
        <v>4172</v>
      </c>
      <c r="B50" s="42" t="s">
        <v>417</v>
      </c>
      <c r="C50" s="164">
        <v>0</v>
      </c>
      <c r="D50" s="79"/>
      <c r="E50" s="40"/>
    </row>
    <row r="51" spans="1:5" ht="22.5" x14ac:dyDescent="0.2">
      <c r="A51" s="41">
        <v>4173</v>
      </c>
      <c r="B51" s="43" t="s">
        <v>418</v>
      </c>
      <c r="C51" s="164">
        <v>0</v>
      </c>
      <c r="D51" s="79"/>
      <c r="E51" s="40"/>
    </row>
    <row r="52" spans="1:5" ht="22.5" x14ac:dyDescent="0.2">
      <c r="A52" s="41">
        <v>4174</v>
      </c>
      <c r="B52" s="43" t="s">
        <v>419</v>
      </c>
      <c r="C52" s="164">
        <v>0</v>
      </c>
      <c r="D52" s="79"/>
      <c r="E52" s="40"/>
    </row>
    <row r="53" spans="1:5" ht="22.5" x14ac:dyDescent="0.2">
      <c r="A53" s="41">
        <v>4175</v>
      </c>
      <c r="B53" s="43" t="s">
        <v>420</v>
      </c>
      <c r="C53" s="164">
        <v>0</v>
      </c>
      <c r="D53" s="79"/>
      <c r="E53" s="40"/>
    </row>
    <row r="54" spans="1:5" ht="22.5" x14ac:dyDescent="0.2">
      <c r="A54" s="41">
        <v>4176</v>
      </c>
      <c r="B54" s="43" t="s">
        <v>421</v>
      </c>
      <c r="C54" s="164">
        <v>0</v>
      </c>
      <c r="D54" s="79"/>
      <c r="E54" s="40"/>
    </row>
    <row r="55" spans="1:5" ht="22.5" x14ac:dyDescent="0.2">
      <c r="A55" s="41">
        <v>4177</v>
      </c>
      <c r="B55" s="43" t="s">
        <v>422</v>
      </c>
      <c r="C55" s="164">
        <v>0</v>
      </c>
      <c r="D55" s="79"/>
      <c r="E55" s="40"/>
    </row>
    <row r="56" spans="1:5" ht="22.5" x14ac:dyDescent="0.2">
      <c r="A56" s="41">
        <v>4178</v>
      </c>
      <c r="B56" s="43" t="s">
        <v>423</v>
      </c>
      <c r="C56" s="164">
        <v>0</v>
      </c>
      <c r="D56" s="79"/>
      <c r="E56" s="40"/>
    </row>
    <row r="57" spans="1:5" ht="33.75" x14ac:dyDescent="0.2">
      <c r="A57" s="119">
        <v>4200</v>
      </c>
      <c r="B57" s="121" t="s">
        <v>424</v>
      </c>
      <c r="C57" s="120">
        <f>+C58+C64</f>
        <v>234766099.18000001</v>
      </c>
      <c r="D57" s="79"/>
      <c r="E57" s="40"/>
    </row>
    <row r="58" spans="1:5" ht="22.5" x14ac:dyDescent="0.2">
      <c r="A58" s="119">
        <v>4210</v>
      </c>
      <c r="B58" s="121" t="s">
        <v>425</v>
      </c>
      <c r="C58" s="120">
        <f>SUM(C59:C63)</f>
        <v>184368288.52000001</v>
      </c>
      <c r="D58" s="79"/>
      <c r="E58" s="40"/>
    </row>
    <row r="59" spans="1:5" x14ac:dyDescent="0.2">
      <c r="A59" s="41">
        <v>4211</v>
      </c>
      <c r="B59" s="42" t="s">
        <v>251</v>
      </c>
      <c r="C59" s="164">
        <v>118209955.79000001</v>
      </c>
      <c r="D59" s="79"/>
      <c r="E59" s="40"/>
    </row>
    <row r="60" spans="1:5" x14ac:dyDescent="0.2">
      <c r="A60" s="41">
        <v>4212</v>
      </c>
      <c r="B60" s="42" t="s">
        <v>252</v>
      </c>
      <c r="C60" s="164">
        <v>64445143.640000001</v>
      </c>
      <c r="D60" s="79"/>
      <c r="E60" s="40"/>
    </row>
    <row r="61" spans="1:5" x14ac:dyDescent="0.2">
      <c r="A61" s="41">
        <v>4213</v>
      </c>
      <c r="B61" s="42" t="s">
        <v>253</v>
      </c>
      <c r="C61" s="164">
        <v>0</v>
      </c>
      <c r="D61" s="79"/>
      <c r="E61" s="40"/>
    </row>
    <row r="62" spans="1:5" x14ac:dyDescent="0.2">
      <c r="A62" s="41">
        <v>4214</v>
      </c>
      <c r="B62" s="42" t="s">
        <v>426</v>
      </c>
      <c r="C62" s="164">
        <v>1713189.09</v>
      </c>
      <c r="D62" s="79"/>
      <c r="E62" s="40"/>
    </row>
    <row r="63" spans="1:5" x14ac:dyDescent="0.2">
      <c r="A63" s="41">
        <v>4215</v>
      </c>
      <c r="B63" s="42" t="s">
        <v>427</v>
      </c>
      <c r="C63" s="164">
        <v>0</v>
      </c>
      <c r="D63" s="79"/>
      <c r="E63" s="40"/>
    </row>
    <row r="64" spans="1:5" x14ac:dyDescent="0.2">
      <c r="A64" s="119">
        <v>4220</v>
      </c>
      <c r="B64" s="118" t="s">
        <v>254</v>
      </c>
      <c r="C64" s="120">
        <f>SUM(C65:C68)</f>
        <v>50397810.659999996</v>
      </c>
      <c r="D64" s="79"/>
      <c r="E64" s="40"/>
    </row>
    <row r="65" spans="1:5" x14ac:dyDescent="0.2">
      <c r="A65" s="41">
        <v>4221</v>
      </c>
      <c r="B65" s="42" t="s">
        <v>255</v>
      </c>
      <c r="C65" s="164">
        <v>50397810.659999996</v>
      </c>
      <c r="D65" s="79"/>
      <c r="E65" s="40"/>
    </row>
    <row r="66" spans="1:5" x14ac:dyDescent="0.2">
      <c r="A66" s="41">
        <v>4223</v>
      </c>
      <c r="B66" s="42" t="s">
        <v>256</v>
      </c>
      <c r="C66" s="164">
        <v>0</v>
      </c>
      <c r="D66" s="79"/>
      <c r="E66" s="40"/>
    </row>
    <row r="67" spans="1:5" x14ac:dyDescent="0.2">
      <c r="A67" s="41">
        <v>4225</v>
      </c>
      <c r="B67" s="42" t="s">
        <v>258</v>
      </c>
      <c r="C67" s="164">
        <v>0</v>
      </c>
      <c r="D67" s="79"/>
      <c r="E67" s="40"/>
    </row>
    <row r="68" spans="1:5" x14ac:dyDescent="0.2">
      <c r="A68" s="41">
        <v>4227</v>
      </c>
      <c r="B68" s="42" t="s">
        <v>428</v>
      </c>
      <c r="C68" s="164">
        <v>0</v>
      </c>
      <c r="D68" s="79"/>
      <c r="E68" s="40"/>
    </row>
    <row r="69" spans="1:5" x14ac:dyDescent="0.2">
      <c r="A69" s="122">
        <v>4300</v>
      </c>
      <c r="B69" s="118" t="s">
        <v>259</v>
      </c>
      <c r="C69" s="120">
        <f>C70+C73+C79+C81+C83</f>
        <v>0</v>
      </c>
      <c r="D69" s="42"/>
      <c r="E69" s="42"/>
    </row>
    <row r="70" spans="1:5" x14ac:dyDescent="0.2">
      <c r="A70" s="122">
        <v>4310</v>
      </c>
      <c r="B70" s="118" t="s">
        <v>260</v>
      </c>
      <c r="C70" s="120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164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164">
        <v>0</v>
      </c>
      <c r="D72" s="42"/>
      <c r="E72" s="42"/>
    </row>
    <row r="73" spans="1:5" x14ac:dyDescent="0.2">
      <c r="A73" s="122">
        <v>4320</v>
      </c>
      <c r="B73" s="118" t="s">
        <v>262</v>
      </c>
      <c r="C73" s="120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164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164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164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164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164">
        <v>0</v>
      </c>
      <c r="D78" s="42"/>
      <c r="E78" s="42"/>
    </row>
    <row r="79" spans="1:5" x14ac:dyDescent="0.2">
      <c r="A79" s="122">
        <v>4330</v>
      </c>
      <c r="B79" s="118" t="s">
        <v>268</v>
      </c>
      <c r="C79" s="120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164">
        <v>0</v>
      </c>
      <c r="D80" s="42"/>
      <c r="E80" s="42"/>
    </row>
    <row r="81" spans="1:5" x14ac:dyDescent="0.2">
      <c r="A81" s="122">
        <v>4340</v>
      </c>
      <c r="B81" s="118" t="s">
        <v>269</v>
      </c>
      <c r="C81" s="120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164">
        <v>0</v>
      </c>
      <c r="D82" s="42"/>
      <c r="E82" s="42"/>
    </row>
    <row r="83" spans="1:5" x14ac:dyDescent="0.2">
      <c r="A83" s="122">
        <v>4390</v>
      </c>
      <c r="B83" s="118" t="s">
        <v>270</v>
      </c>
      <c r="C83" s="120">
        <f>SUM(C84:C90)</f>
        <v>0</v>
      </c>
      <c r="D83" s="42"/>
      <c r="E83" s="42"/>
    </row>
    <row r="84" spans="1:5" x14ac:dyDescent="0.2">
      <c r="A84" s="44">
        <v>4392</v>
      </c>
      <c r="B84" s="42" t="s">
        <v>271</v>
      </c>
      <c r="C84" s="164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164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164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164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164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164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164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602</v>
      </c>
    </row>
    <row r="94" spans="1:5" x14ac:dyDescent="0.2">
      <c r="A94" s="122">
        <v>5000</v>
      </c>
      <c r="B94" s="118" t="s">
        <v>276</v>
      </c>
      <c r="C94" s="120">
        <f>C95+C123+C156+C166+C181+C210</f>
        <v>289721477.60000002</v>
      </c>
      <c r="D94" s="123">
        <v>1</v>
      </c>
      <c r="E94" s="42"/>
    </row>
    <row r="95" spans="1:5" x14ac:dyDescent="0.2">
      <c r="A95" s="122">
        <v>5100</v>
      </c>
      <c r="B95" s="118" t="s">
        <v>277</v>
      </c>
      <c r="C95" s="120">
        <f>C96+C103+C113</f>
        <v>129590870.31</v>
      </c>
      <c r="D95" s="123">
        <f>C95/$C$94</f>
        <v>0.4472946616989088</v>
      </c>
      <c r="E95" s="42"/>
    </row>
    <row r="96" spans="1:5" x14ac:dyDescent="0.2">
      <c r="A96" s="122">
        <v>5110</v>
      </c>
      <c r="B96" s="118" t="s">
        <v>278</v>
      </c>
      <c r="C96" s="120">
        <f>SUM(C97:C102)</f>
        <v>79982349.039999992</v>
      </c>
      <c r="D96" s="123">
        <f t="shared" ref="D96:D159" si="0">C96/$C$94</f>
        <v>0.27606634379528644</v>
      </c>
      <c r="E96" s="42"/>
    </row>
    <row r="97" spans="1:5" x14ac:dyDescent="0.2">
      <c r="A97" s="44">
        <v>5111</v>
      </c>
      <c r="B97" s="42" t="s">
        <v>279</v>
      </c>
      <c r="C97" s="164">
        <v>69984650.120000005</v>
      </c>
      <c r="D97" s="45">
        <f t="shared" si="0"/>
        <v>0.24155837772104471</v>
      </c>
      <c r="E97" s="42"/>
    </row>
    <row r="98" spans="1:5" x14ac:dyDescent="0.2">
      <c r="A98" s="44">
        <v>5112</v>
      </c>
      <c r="B98" s="42" t="s">
        <v>280</v>
      </c>
      <c r="C98" s="164">
        <v>44293.58</v>
      </c>
      <c r="D98" s="45">
        <f t="shared" si="0"/>
        <v>1.5288331526858124E-4</v>
      </c>
      <c r="E98" s="42"/>
    </row>
    <row r="99" spans="1:5" x14ac:dyDescent="0.2">
      <c r="A99" s="44">
        <v>5113</v>
      </c>
      <c r="B99" s="42" t="s">
        <v>281</v>
      </c>
      <c r="C99" s="164">
        <v>2326297.16</v>
      </c>
      <c r="D99" s="45">
        <f t="shared" si="0"/>
        <v>8.0294259827425364E-3</v>
      </c>
      <c r="E99" s="42"/>
    </row>
    <row r="100" spans="1:5" x14ac:dyDescent="0.2">
      <c r="A100" s="44">
        <v>5114</v>
      </c>
      <c r="B100" s="42" t="s">
        <v>282</v>
      </c>
      <c r="C100" s="164">
        <v>589500</v>
      </c>
      <c r="D100" s="45">
        <f t="shared" si="0"/>
        <v>2.0347128037704028E-3</v>
      </c>
      <c r="E100" s="42"/>
    </row>
    <row r="101" spans="1:5" x14ac:dyDescent="0.2">
      <c r="A101" s="44">
        <v>5115</v>
      </c>
      <c r="B101" s="42" t="s">
        <v>283</v>
      </c>
      <c r="C101" s="164">
        <v>7037608.1799999997</v>
      </c>
      <c r="D101" s="45">
        <f t="shared" si="0"/>
        <v>2.4290943972460257E-2</v>
      </c>
      <c r="E101" s="42"/>
    </row>
    <row r="102" spans="1:5" x14ac:dyDescent="0.2">
      <c r="A102" s="44">
        <v>5116</v>
      </c>
      <c r="B102" s="42" t="s">
        <v>284</v>
      </c>
      <c r="C102" s="164">
        <v>0</v>
      </c>
      <c r="D102" s="45">
        <f t="shared" si="0"/>
        <v>0</v>
      </c>
      <c r="E102" s="42"/>
    </row>
    <row r="103" spans="1:5" x14ac:dyDescent="0.2">
      <c r="A103" s="122">
        <v>5120</v>
      </c>
      <c r="B103" s="118" t="s">
        <v>285</v>
      </c>
      <c r="C103" s="120">
        <f>SUM(C104:C112)</f>
        <v>20187376.110000003</v>
      </c>
      <c r="D103" s="123">
        <f t="shared" si="0"/>
        <v>6.9678562587863868E-2</v>
      </c>
      <c r="E103" s="42"/>
    </row>
    <row r="104" spans="1:5" x14ac:dyDescent="0.2">
      <c r="A104" s="44">
        <v>5121</v>
      </c>
      <c r="B104" s="42" t="s">
        <v>286</v>
      </c>
      <c r="C104" s="164">
        <v>1063375.78</v>
      </c>
      <c r="D104" s="45">
        <f t="shared" si="0"/>
        <v>3.6703381082024414E-3</v>
      </c>
      <c r="E104" s="42"/>
    </row>
    <row r="105" spans="1:5" x14ac:dyDescent="0.2">
      <c r="A105" s="44">
        <v>5122</v>
      </c>
      <c r="B105" s="42" t="s">
        <v>287</v>
      </c>
      <c r="C105" s="164">
        <v>273089.88</v>
      </c>
      <c r="D105" s="45">
        <f t="shared" si="0"/>
        <v>9.4259452996797775E-4</v>
      </c>
      <c r="E105" s="42"/>
    </row>
    <row r="106" spans="1:5" x14ac:dyDescent="0.2">
      <c r="A106" s="44">
        <v>5123</v>
      </c>
      <c r="B106" s="42" t="s">
        <v>288</v>
      </c>
      <c r="C106" s="164">
        <v>0</v>
      </c>
      <c r="D106" s="45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164">
        <v>4086702.45</v>
      </c>
      <c r="D107" s="45">
        <f t="shared" si="0"/>
        <v>1.4105624767115988E-2</v>
      </c>
      <c r="E107" s="42"/>
    </row>
    <row r="108" spans="1:5" x14ac:dyDescent="0.2">
      <c r="A108" s="44">
        <v>5125</v>
      </c>
      <c r="B108" s="42" t="s">
        <v>290</v>
      </c>
      <c r="C108" s="164">
        <v>3310581.21</v>
      </c>
      <c r="D108" s="45">
        <f t="shared" si="0"/>
        <v>1.1426771799675509E-2</v>
      </c>
      <c r="E108" s="42"/>
    </row>
    <row r="109" spans="1:5" x14ac:dyDescent="0.2">
      <c r="A109" s="44">
        <v>5126</v>
      </c>
      <c r="B109" s="42" t="s">
        <v>291</v>
      </c>
      <c r="C109" s="164">
        <v>8088180.1600000001</v>
      </c>
      <c r="D109" s="45">
        <f t="shared" si="0"/>
        <v>2.7917088601787526E-2</v>
      </c>
      <c r="E109" s="42"/>
    </row>
    <row r="110" spans="1:5" x14ac:dyDescent="0.2">
      <c r="A110" s="44">
        <v>5127</v>
      </c>
      <c r="B110" s="42" t="s">
        <v>292</v>
      </c>
      <c r="C110" s="164">
        <v>1224668.1000000001</v>
      </c>
      <c r="D110" s="45">
        <f t="shared" si="0"/>
        <v>4.2270532034591555E-3</v>
      </c>
      <c r="E110" s="42"/>
    </row>
    <row r="111" spans="1:5" x14ac:dyDescent="0.2">
      <c r="A111" s="44">
        <v>5128</v>
      </c>
      <c r="B111" s="42" t="s">
        <v>293</v>
      </c>
      <c r="C111" s="164">
        <v>118465.68</v>
      </c>
      <c r="D111" s="45">
        <f t="shared" si="0"/>
        <v>4.0889505666389704E-4</v>
      </c>
      <c r="E111" s="42"/>
    </row>
    <row r="112" spans="1:5" x14ac:dyDescent="0.2">
      <c r="A112" s="44">
        <v>5129</v>
      </c>
      <c r="B112" s="42" t="s">
        <v>294</v>
      </c>
      <c r="C112" s="164">
        <v>2022312.85</v>
      </c>
      <c r="D112" s="45">
        <f t="shared" si="0"/>
        <v>6.9801965209913726E-3</v>
      </c>
      <c r="E112" s="42"/>
    </row>
    <row r="113" spans="1:5" x14ac:dyDescent="0.2">
      <c r="A113" s="122">
        <v>5130</v>
      </c>
      <c r="B113" s="118" t="s">
        <v>295</v>
      </c>
      <c r="C113" s="120">
        <f>SUM(C114:C122)</f>
        <v>29421145.160000004</v>
      </c>
      <c r="D113" s="123">
        <f t="shared" si="0"/>
        <v>0.10154975531575848</v>
      </c>
      <c r="E113" s="42"/>
    </row>
    <row r="114" spans="1:5" x14ac:dyDescent="0.2">
      <c r="A114" s="44">
        <v>5131</v>
      </c>
      <c r="B114" s="42" t="s">
        <v>296</v>
      </c>
      <c r="C114" s="164">
        <v>8280424.4199999999</v>
      </c>
      <c r="D114" s="45">
        <f t="shared" si="0"/>
        <v>2.8580637129816983E-2</v>
      </c>
      <c r="E114" s="42"/>
    </row>
    <row r="115" spans="1:5" x14ac:dyDescent="0.2">
      <c r="A115" s="44">
        <v>5132</v>
      </c>
      <c r="B115" s="42" t="s">
        <v>297</v>
      </c>
      <c r="C115" s="164">
        <v>545647.76</v>
      </c>
      <c r="D115" s="45">
        <f t="shared" si="0"/>
        <v>1.8833528136058353E-3</v>
      </c>
      <c r="E115" s="42"/>
    </row>
    <row r="116" spans="1:5" x14ac:dyDescent="0.2">
      <c r="A116" s="44">
        <v>5133</v>
      </c>
      <c r="B116" s="42" t="s">
        <v>298</v>
      </c>
      <c r="C116" s="164">
        <v>2540870.9700000002</v>
      </c>
      <c r="D116" s="45">
        <f t="shared" si="0"/>
        <v>8.7700469811493181E-3</v>
      </c>
      <c r="E116" s="42"/>
    </row>
    <row r="117" spans="1:5" x14ac:dyDescent="0.2">
      <c r="A117" s="44">
        <v>5134</v>
      </c>
      <c r="B117" s="42" t="s">
        <v>299</v>
      </c>
      <c r="C117" s="164">
        <v>1507431.08</v>
      </c>
      <c r="D117" s="45">
        <f t="shared" si="0"/>
        <v>5.2030353168404523E-3</v>
      </c>
      <c r="E117" s="42"/>
    </row>
    <row r="118" spans="1:5" x14ac:dyDescent="0.2">
      <c r="A118" s="44">
        <v>5135</v>
      </c>
      <c r="B118" s="42" t="s">
        <v>300</v>
      </c>
      <c r="C118" s="164">
        <v>4242349.4800000004</v>
      </c>
      <c r="D118" s="45">
        <f t="shared" si="0"/>
        <v>1.4642854631085176E-2</v>
      </c>
      <c r="E118" s="42"/>
    </row>
    <row r="119" spans="1:5" x14ac:dyDescent="0.2">
      <c r="A119" s="44">
        <v>5136</v>
      </c>
      <c r="B119" s="42" t="s">
        <v>301</v>
      </c>
      <c r="C119" s="164">
        <v>1106093.68</v>
      </c>
      <c r="D119" s="45">
        <f t="shared" si="0"/>
        <v>3.817782820806654E-3</v>
      </c>
      <c r="E119" s="42"/>
    </row>
    <row r="120" spans="1:5" x14ac:dyDescent="0.2">
      <c r="A120" s="44">
        <v>5137</v>
      </c>
      <c r="B120" s="42" t="s">
        <v>302</v>
      </c>
      <c r="C120" s="164">
        <v>378763.73</v>
      </c>
      <c r="D120" s="45">
        <f t="shared" si="0"/>
        <v>1.3073374232991277E-3</v>
      </c>
      <c r="E120" s="42"/>
    </row>
    <row r="121" spans="1:5" x14ac:dyDescent="0.2">
      <c r="A121" s="44">
        <v>5138</v>
      </c>
      <c r="B121" s="42" t="s">
        <v>303</v>
      </c>
      <c r="C121" s="164">
        <v>7578108.5300000003</v>
      </c>
      <c r="D121" s="45">
        <f t="shared" si="0"/>
        <v>2.6156530032829018E-2</v>
      </c>
      <c r="E121" s="42"/>
    </row>
    <row r="122" spans="1:5" x14ac:dyDescent="0.2">
      <c r="A122" s="44">
        <v>5139</v>
      </c>
      <c r="B122" s="42" t="s">
        <v>304</v>
      </c>
      <c r="C122" s="164">
        <v>3241455.51</v>
      </c>
      <c r="D122" s="45">
        <f t="shared" si="0"/>
        <v>1.1188178166325904E-2</v>
      </c>
      <c r="E122" s="42"/>
    </row>
    <row r="123" spans="1:5" x14ac:dyDescent="0.2">
      <c r="A123" s="122">
        <v>5200</v>
      </c>
      <c r="B123" s="118" t="s">
        <v>305</v>
      </c>
      <c r="C123" s="120">
        <f>C124+C127+C130+C133+C138+C142+C145+C147+C153</f>
        <v>54863701.419999994</v>
      </c>
      <c r="D123" s="123">
        <f t="shared" si="0"/>
        <v>0.18936704960391929</v>
      </c>
      <c r="E123" s="42"/>
    </row>
    <row r="124" spans="1:5" x14ac:dyDescent="0.2">
      <c r="A124" s="122">
        <v>5210</v>
      </c>
      <c r="B124" s="118" t="s">
        <v>306</v>
      </c>
      <c r="C124" s="120">
        <f>SUM(C125:C126)</f>
        <v>15502840.59</v>
      </c>
      <c r="D124" s="123">
        <f t="shared" si="0"/>
        <v>5.3509462668845639E-2</v>
      </c>
      <c r="E124" s="42"/>
    </row>
    <row r="125" spans="1:5" x14ac:dyDescent="0.2">
      <c r="A125" s="44">
        <v>5211</v>
      </c>
      <c r="B125" s="42" t="s">
        <v>307</v>
      </c>
      <c r="C125" s="164">
        <v>0</v>
      </c>
      <c r="D125" s="45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164">
        <v>15502840.59</v>
      </c>
      <c r="D126" s="45">
        <f t="shared" si="0"/>
        <v>5.3509462668845639E-2</v>
      </c>
      <c r="E126" s="42"/>
    </row>
    <row r="127" spans="1:5" x14ac:dyDescent="0.2">
      <c r="A127" s="122">
        <v>5220</v>
      </c>
      <c r="B127" s="118" t="s">
        <v>309</v>
      </c>
      <c r="C127" s="120">
        <f>SUM(C128:C129)</f>
        <v>0</v>
      </c>
      <c r="D127" s="123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164">
        <v>0</v>
      </c>
      <c r="D128" s="45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164">
        <v>0</v>
      </c>
      <c r="D129" s="45">
        <f t="shared" si="0"/>
        <v>0</v>
      </c>
      <c r="E129" s="42"/>
    </row>
    <row r="130" spans="1:5" x14ac:dyDescent="0.2">
      <c r="A130" s="122">
        <v>5230</v>
      </c>
      <c r="B130" s="118" t="s">
        <v>256</v>
      </c>
      <c r="C130" s="120">
        <f>SUM(C131:C132)</f>
        <v>750663.28</v>
      </c>
      <c r="D130" s="123">
        <f t="shared" si="0"/>
        <v>2.5909825057443374E-3</v>
      </c>
      <c r="E130" s="42"/>
    </row>
    <row r="131" spans="1:5" x14ac:dyDescent="0.2">
      <c r="A131" s="44">
        <v>5231</v>
      </c>
      <c r="B131" s="42" t="s">
        <v>312</v>
      </c>
      <c r="C131" s="164">
        <v>750663.28</v>
      </c>
      <c r="D131" s="45">
        <f t="shared" si="0"/>
        <v>2.5909825057443374E-3</v>
      </c>
      <c r="E131" s="42"/>
    </row>
    <row r="132" spans="1:5" x14ac:dyDescent="0.2">
      <c r="A132" s="44">
        <v>5232</v>
      </c>
      <c r="B132" s="42" t="s">
        <v>313</v>
      </c>
      <c r="C132" s="164">
        <v>0</v>
      </c>
      <c r="D132" s="45">
        <f t="shared" si="0"/>
        <v>0</v>
      </c>
      <c r="E132" s="42"/>
    </row>
    <row r="133" spans="1:5" x14ac:dyDescent="0.2">
      <c r="A133" s="122">
        <v>5240</v>
      </c>
      <c r="B133" s="118" t="s">
        <v>257</v>
      </c>
      <c r="C133" s="120">
        <f>SUM(C134:C137)</f>
        <v>35183764.189999998</v>
      </c>
      <c r="D133" s="123">
        <f t="shared" si="0"/>
        <v>0.1214399584092139</v>
      </c>
      <c r="E133" s="42"/>
    </row>
    <row r="134" spans="1:5" x14ac:dyDescent="0.2">
      <c r="A134" s="44">
        <v>5241</v>
      </c>
      <c r="B134" s="42" t="s">
        <v>314</v>
      </c>
      <c r="C134" s="164">
        <v>31792929.359999999</v>
      </c>
      <c r="D134" s="45">
        <f t="shared" si="0"/>
        <v>0.10973618394938076</v>
      </c>
      <c r="E134" s="42"/>
    </row>
    <row r="135" spans="1:5" x14ac:dyDescent="0.2">
      <c r="A135" s="44">
        <v>5242</v>
      </c>
      <c r="B135" s="42" t="s">
        <v>315</v>
      </c>
      <c r="C135" s="164">
        <v>1547170.82</v>
      </c>
      <c r="D135" s="45">
        <f t="shared" si="0"/>
        <v>5.3402006396504722E-3</v>
      </c>
      <c r="E135" s="42"/>
    </row>
    <row r="136" spans="1:5" x14ac:dyDescent="0.2">
      <c r="A136" s="44">
        <v>5243</v>
      </c>
      <c r="B136" s="42" t="s">
        <v>316</v>
      </c>
      <c r="C136" s="164">
        <v>1047716</v>
      </c>
      <c r="D136" s="45">
        <f t="shared" si="0"/>
        <v>3.6162869549026485E-3</v>
      </c>
      <c r="E136" s="42"/>
    </row>
    <row r="137" spans="1:5" x14ac:dyDescent="0.2">
      <c r="A137" s="44">
        <v>5244</v>
      </c>
      <c r="B137" s="42" t="s">
        <v>317</v>
      </c>
      <c r="C137" s="164">
        <v>795948.01</v>
      </c>
      <c r="D137" s="45">
        <f t="shared" si="0"/>
        <v>2.7472868652800215E-3</v>
      </c>
      <c r="E137" s="42"/>
    </row>
    <row r="138" spans="1:5" x14ac:dyDescent="0.2">
      <c r="A138" s="122">
        <v>5250</v>
      </c>
      <c r="B138" s="118" t="s">
        <v>258</v>
      </c>
      <c r="C138" s="120">
        <f>SUM(C139:C141)</f>
        <v>3426433.36</v>
      </c>
      <c r="D138" s="123">
        <f t="shared" si="0"/>
        <v>1.1826646020115423E-2</v>
      </c>
      <c r="E138" s="42"/>
    </row>
    <row r="139" spans="1:5" x14ac:dyDescent="0.2">
      <c r="A139" s="44">
        <v>5251</v>
      </c>
      <c r="B139" s="42" t="s">
        <v>318</v>
      </c>
      <c r="C139" s="164">
        <v>0</v>
      </c>
      <c r="D139" s="45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164">
        <v>3426433.36</v>
      </c>
      <c r="D140" s="45">
        <f t="shared" si="0"/>
        <v>1.1826646020115423E-2</v>
      </c>
      <c r="E140" s="42"/>
    </row>
    <row r="141" spans="1:5" x14ac:dyDescent="0.2">
      <c r="A141" s="44">
        <v>5259</v>
      </c>
      <c r="B141" s="42" t="s">
        <v>320</v>
      </c>
      <c r="C141" s="164">
        <v>0</v>
      </c>
      <c r="D141" s="45">
        <f t="shared" si="0"/>
        <v>0</v>
      </c>
      <c r="E141" s="42"/>
    </row>
    <row r="142" spans="1:5" x14ac:dyDescent="0.2">
      <c r="A142" s="122">
        <v>5260</v>
      </c>
      <c r="B142" s="118" t="s">
        <v>321</v>
      </c>
      <c r="C142" s="120">
        <f>SUM(C143:C144)</f>
        <v>0</v>
      </c>
      <c r="D142" s="123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164">
        <v>0</v>
      </c>
      <c r="D143" s="45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164">
        <v>0</v>
      </c>
      <c r="D144" s="45">
        <f t="shared" si="0"/>
        <v>0</v>
      </c>
      <c r="E144" s="42"/>
    </row>
    <row r="145" spans="1:5" x14ac:dyDescent="0.2">
      <c r="A145" s="122">
        <v>5270</v>
      </c>
      <c r="B145" s="118" t="s">
        <v>324</v>
      </c>
      <c r="C145" s="120">
        <f>SUM(C146)</f>
        <v>0</v>
      </c>
      <c r="D145" s="123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164">
        <v>0</v>
      </c>
      <c r="D146" s="45">
        <f t="shared" si="0"/>
        <v>0</v>
      </c>
      <c r="E146" s="42"/>
    </row>
    <row r="147" spans="1:5" x14ac:dyDescent="0.2">
      <c r="A147" s="122">
        <v>5280</v>
      </c>
      <c r="B147" s="118" t="s">
        <v>326</v>
      </c>
      <c r="C147" s="120">
        <f>SUM(C148:C152)</f>
        <v>0</v>
      </c>
      <c r="D147" s="123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164">
        <v>0</v>
      </c>
      <c r="D148" s="45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164">
        <v>0</v>
      </c>
      <c r="D149" s="45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164">
        <v>0</v>
      </c>
      <c r="D150" s="45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164">
        <v>0</v>
      </c>
      <c r="D151" s="45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164">
        <v>0</v>
      </c>
      <c r="D152" s="45">
        <f t="shared" si="0"/>
        <v>0</v>
      </c>
      <c r="E152" s="42"/>
    </row>
    <row r="153" spans="1:5" x14ac:dyDescent="0.2">
      <c r="A153" s="122">
        <v>5290</v>
      </c>
      <c r="B153" s="118" t="s">
        <v>332</v>
      </c>
      <c r="C153" s="120">
        <f>SUM(C154:C155)</f>
        <v>0</v>
      </c>
      <c r="D153" s="123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164">
        <v>0</v>
      </c>
      <c r="D154" s="45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164">
        <v>0</v>
      </c>
      <c r="D155" s="45">
        <f t="shared" si="0"/>
        <v>0</v>
      </c>
      <c r="E155" s="42"/>
    </row>
    <row r="156" spans="1:5" x14ac:dyDescent="0.2">
      <c r="A156" s="122">
        <v>5300</v>
      </c>
      <c r="B156" s="118" t="s">
        <v>335</v>
      </c>
      <c r="C156" s="120">
        <f>C157+C160+C163</f>
        <v>4074243.5</v>
      </c>
      <c r="D156" s="123">
        <f t="shared" si="0"/>
        <v>1.4062621569344087E-2</v>
      </c>
      <c r="E156" s="42"/>
    </row>
    <row r="157" spans="1:5" x14ac:dyDescent="0.2">
      <c r="A157" s="122">
        <v>5310</v>
      </c>
      <c r="B157" s="118" t="s">
        <v>251</v>
      </c>
      <c r="C157" s="120">
        <f>C158+C159</f>
        <v>0</v>
      </c>
      <c r="D157" s="123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164">
        <v>0</v>
      </c>
      <c r="D158" s="45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164">
        <v>0</v>
      </c>
      <c r="D159" s="45">
        <f t="shared" si="0"/>
        <v>0</v>
      </c>
      <c r="E159" s="42"/>
    </row>
    <row r="160" spans="1:5" x14ac:dyDescent="0.2">
      <c r="A160" s="122">
        <v>5320</v>
      </c>
      <c r="B160" s="118" t="s">
        <v>252</v>
      </c>
      <c r="C160" s="120">
        <f>SUM(C161:C162)</f>
        <v>0</v>
      </c>
      <c r="D160" s="123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164">
        <v>0</v>
      </c>
      <c r="D161" s="45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164">
        <v>0</v>
      </c>
      <c r="D162" s="45">
        <f t="shared" si="1"/>
        <v>0</v>
      </c>
      <c r="E162" s="42"/>
    </row>
    <row r="163" spans="1:5" x14ac:dyDescent="0.2">
      <c r="A163" s="122">
        <v>5330</v>
      </c>
      <c r="B163" s="118" t="s">
        <v>253</v>
      </c>
      <c r="C163" s="120">
        <f>SUM(C164:C165)</f>
        <v>4074243.5</v>
      </c>
      <c r="D163" s="123">
        <f t="shared" si="1"/>
        <v>1.4062621569344087E-2</v>
      </c>
      <c r="E163" s="42"/>
    </row>
    <row r="164" spans="1:5" x14ac:dyDescent="0.2">
      <c r="A164" s="44">
        <v>5331</v>
      </c>
      <c r="B164" s="42" t="s">
        <v>340</v>
      </c>
      <c r="C164" s="164">
        <v>3960243.5</v>
      </c>
      <c r="D164" s="45">
        <f t="shared" si="1"/>
        <v>1.3669140212889759E-2</v>
      </c>
      <c r="E164" s="42"/>
    </row>
    <row r="165" spans="1:5" x14ac:dyDescent="0.2">
      <c r="A165" s="44">
        <v>5332</v>
      </c>
      <c r="B165" s="42" t="s">
        <v>341</v>
      </c>
      <c r="C165" s="164">
        <v>114000</v>
      </c>
      <c r="D165" s="45">
        <f t="shared" si="1"/>
        <v>3.9348135645432726E-4</v>
      </c>
      <c r="E165" s="42"/>
    </row>
    <row r="166" spans="1:5" x14ac:dyDescent="0.2">
      <c r="A166" s="122">
        <v>5400</v>
      </c>
      <c r="B166" s="118" t="s">
        <v>342</v>
      </c>
      <c r="C166" s="120">
        <f>C167+C170+C173+C176+C178</f>
        <v>0</v>
      </c>
      <c r="D166" s="123">
        <f t="shared" si="1"/>
        <v>0</v>
      </c>
      <c r="E166" s="42"/>
    </row>
    <row r="167" spans="1:5" x14ac:dyDescent="0.2">
      <c r="A167" s="122">
        <v>5410</v>
      </c>
      <c r="B167" s="118" t="s">
        <v>343</v>
      </c>
      <c r="C167" s="120">
        <f>SUM(C168:C169)</f>
        <v>0</v>
      </c>
      <c r="D167" s="123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164">
        <v>0</v>
      </c>
      <c r="D168" s="45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164">
        <v>0</v>
      </c>
      <c r="D169" s="45">
        <f t="shared" si="1"/>
        <v>0</v>
      </c>
      <c r="E169" s="42"/>
    </row>
    <row r="170" spans="1:5" x14ac:dyDescent="0.2">
      <c r="A170" s="122">
        <v>5420</v>
      </c>
      <c r="B170" s="118" t="s">
        <v>346</v>
      </c>
      <c r="C170" s="120">
        <f>SUM(C171:C172)</f>
        <v>0</v>
      </c>
      <c r="D170" s="123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164">
        <v>0</v>
      </c>
      <c r="D171" s="45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164">
        <v>0</v>
      </c>
      <c r="D172" s="45">
        <f t="shared" si="1"/>
        <v>0</v>
      </c>
      <c r="E172" s="42"/>
    </row>
    <row r="173" spans="1:5" x14ac:dyDescent="0.2">
      <c r="A173" s="122">
        <v>5430</v>
      </c>
      <c r="B173" s="118" t="s">
        <v>349</v>
      </c>
      <c r="C173" s="120">
        <f>SUM(C174:C175)</f>
        <v>0</v>
      </c>
      <c r="D173" s="123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164">
        <v>0</v>
      </c>
      <c r="D174" s="45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164">
        <v>0</v>
      </c>
      <c r="D175" s="45">
        <f t="shared" si="1"/>
        <v>0</v>
      </c>
      <c r="E175" s="42"/>
    </row>
    <row r="176" spans="1:5" x14ac:dyDescent="0.2">
      <c r="A176" s="122">
        <v>5440</v>
      </c>
      <c r="B176" s="118" t="s">
        <v>352</v>
      </c>
      <c r="C176" s="120">
        <f>SUM(C177)</f>
        <v>0</v>
      </c>
      <c r="D176" s="123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164">
        <v>0</v>
      </c>
      <c r="D177" s="45">
        <f t="shared" si="1"/>
        <v>0</v>
      </c>
      <c r="E177" s="42"/>
    </row>
    <row r="178" spans="1:5" x14ac:dyDescent="0.2">
      <c r="A178" s="122">
        <v>5450</v>
      </c>
      <c r="B178" s="118" t="s">
        <v>353</v>
      </c>
      <c r="C178" s="120">
        <f>SUM(C179:C180)</f>
        <v>0</v>
      </c>
      <c r="D178" s="123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164">
        <v>0</v>
      </c>
      <c r="D179" s="45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164">
        <v>0</v>
      </c>
      <c r="D180" s="45">
        <f t="shared" si="1"/>
        <v>0</v>
      </c>
      <c r="E180" s="42"/>
    </row>
    <row r="181" spans="1:5" x14ac:dyDescent="0.2">
      <c r="A181" s="122">
        <v>5500</v>
      </c>
      <c r="B181" s="118" t="s">
        <v>356</v>
      </c>
      <c r="C181" s="120">
        <f>C182+C191+C194+C200</f>
        <v>49482.65</v>
      </c>
      <c r="D181" s="123">
        <f t="shared" si="1"/>
        <v>1.7079386178030454E-4</v>
      </c>
      <c r="E181" s="42"/>
    </row>
    <row r="182" spans="1:5" x14ac:dyDescent="0.2">
      <c r="A182" s="122">
        <v>5510</v>
      </c>
      <c r="B182" s="118" t="s">
        <v>357</v>
      </c>
      <c r="C182" s="120">
        <f>SUM(C183:C190)</f>
        <v>49482.65</v>
      </c>
      <c r="D182" s="123">
        <f t="shared" si="1"/>
        <v>1.7079386178030454E-4</v>
      </c>
      <c r="E182" s="42"/>
    </row>
    <row r="183" spans="1:5" x14ac:dyDescent="0.2">
      <c r="A183" s="44">
        <v>5511</v>
      </c>
      <c r="B183" s="42" t="s">
        <v>358</v>
      </c>
      <c r="C183" s="164">
        <v>0</v>
      </c>
      <c r="D183" s="45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164">
        <v>0</v>
      </c>
      <c r="D184" s="45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164">
        <v>0</v>
      </c>
      <c r="D185" s="45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164">
        <v>0</v>
      </c>
      <c r="D186" s="45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164">
        <v>0</v>
      </c>
      <c r="D187" s="45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164">
        <v>0</v>
      </c>
      <c r="D188" s="45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164">
        <v>0</v>
      </c>
      <c r="D189" s="45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164">
        <v>49482.65</v>
      </c>
      <c r="D190" s="45">
        <f t="shared" si="1"/>
        <v>1.7079386178030454E-4</v>
      </c>
      <c r="E190" s="42"/>
    </row>
    <row r="191" spans="1:5" x14ac:dyDescent="0.2">
      <c r="A191" s="122">
        <v>5520</v>
      </c>
      <c r="B191" s="118" t="s">
        <v>40</v>
      </c>
      <c r="C191" s="120">
        <f>SUM(C192:C193)</f>
        <v>0</v>
      </c>
      <c r="D191" s="123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164">
        <v>0</v>
      </c>
      <c r="D192" s="45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164">
        <v>0</v>
      </c>
      <c r="D193" s="45">
        <f t="shared" si="1"/>
        <v>0</v>
      </c>
      <c r="E193" s="42"/>
    </row>
    <row r="194" spans="1:5" x14ac:dyDescent="0.2">
      <c r="A194" s="122">
        <v>5530</v>
      </c>
      <c r="B194" s="118" t="s">
        <v>367</v>
      </c>
      <c r="C194" s="120">
        <f>SUM(C195:C199)</f>
        <v>0</v>
      </c>
      <c r="D194" s="123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164">
        <v>0</v>
      </c>
      <c r="D195" s="45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164">
        <v>0</v>
      </c>
      <c r="D196" s="45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164">
        <v>0</v>
      </c>
      <c r="D197" s="45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164">
        <v>0</v>
      </c>
      <c r="D198" s="45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164">
        <v>0</v>
      </c>
      <c r="D199" s="45">
        <f t="shared" si="1"/>
        <v>0</v>
      </c>
      <c r="E199" s="42"/>
    </row>
    <row r="200" spans="1:5" x14ac:dyDescent="0.2">
      <c r="A200" s="122">
        <v>5590</v>
      </c>
      <c r="B200" s="118" t="s">
        <v>373</v>
      </c>
      <c r="C200" s="120">
        <f>SUM(C201:C209)</f>
        <v>0</v>
      </c>
      <c r="D200" s="123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164">
        <v>0</v>
      </c>
      <c r="D201" s="45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164">
        <v>0</v>
      </c>
      <c r="D202" s="45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164">
        <v>0</v>
      </c>
      <c r="D203" s="45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164">
        <v>0</v>
      </c>
      <c r="D204" s="45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164">
        <v>0</v>
      </c>
      <c r="D205" s="45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164">
        <v>0</v>
      </c>
      <c r="D206" s="45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164">
        <v>0</v>
      </c>
      <c r="D207" s="45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164">
        <v>0</v>
      </c>
      <c r="D208" s="45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164">
        <v>0</v>
      </c>
      <c r="D209" s="45">
        <f t="shared" si="1"/>
        <v>0</v>
      </c>
      <c r="E209" s="42"/>
    </row>
    <row r="210" spans="1:5" x14ac:dyDescent="0.2">
      <c r="A210" s="122">
        <v>5600</v>
      </c>
      <c r="B210" s="118" t="s">
        <v>39</v>
      </c>
      <c r="C210" s="120">
        <f>C211</f>
        <v>101143179.72</v>
      </c>
      <c r="D210" s="123">
        <f t="shared" si="1"/>
        <v>0.34910487326604739</v>
      </c>
      <c r="E210" s="42"/>
    </row>
    <row r="211" spans="1:5" x14ac:dyDescent="0.2">
      <c r="A211" s="122">
        <v>5610</v>
      </c>
      <c r="B211" s="118" t="s">
        <v>381</v>
      </c>
      <c r="C211" s="120">
        <f>C212</f>
        <v>101143179.72</v>
      </c>
      <c r="D211" s="123">
        <f t="shared" si="1"/>
        <v>0.34910487326604739</v>
      </c>
      <c r="E211" s="42"/>
    </row>
    <row r="212" spans="1:5" x14ac:dyDescent="0.2">
      <c r="A212" s="44">
        <v>5611</v>
      </c>
      <c r="B212" s="42" t="s">
        <v>382</v>
      </c>
      <c r="C212" s="164">
        <v>101143179.72</v>
      </c>
      <c r="D212" s="45">
        <f t="shared" si="1"/>
        <v>0.34910487326604739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C170" sqref="C17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7" t="s">
        <v>596</v>
      </c>
      <c r="B1" s="178"/>
      <c r="C1" s="178"/>
      <c r="D1" s="178"/>
      <c r="E1" s="178"/>
      <c r="F1" s="178"/>
      <c r="G1" s="10" t="s">
        <v>497</v>
      </c>
      <c r="H1" s="19">
        <v>2024</v>
      </c>
    </row>
    <row r="2" spans="1:8" s="11" customFormat="1" ht="18.95" customHeight="1" x14ac:dyDescent="0.25">
      <c r="A2" s="177" t="s">
        <v>501</v>
      </c>
      <c r="B2" s="178"/>
      <c r="C2" s="178"/>
      <c r="D2" s="178"/>
      <c r="E2" s="178"/>
      <c r="F2" s="178"/>
      <c r="G2" s="10" t="s">
        <v>498</v>
      </c>
      <c r="H2" s="19" t="s">
        <v>500</v>
      </c>
    </row>
    <row r="3" spans="1:8" s="11" customFormat="1" ht="18.95" customHeight="1" x14ac:dyDescent="0.25">
      <c r="A3" s="177" t="s">
        <v>601</v>
      </c>
      <c r="B3" s="178"/>
      <c r="C3" s="178"/>
      <c r="D3" s="178"/>
      <c r="E3" s="178"/>
      <c r="F3" s="178"/>
      <c r="G3" s="10" t="s">
        <v>499</v>
      </c>
      <c r="H3" s="19">
        <v>3</v>
      </c>
    </row>
    <row r="4" spans="1:8" s="11" customFormat="1" ht="18.95" customHeight="1" x14ac:dyDescent="0.25">
      <c r="A4" s="177" t="s">
        <v>515</v>
      </c>
      <c r="B4" s="178"/>
      <c r="C4" s="178"/>
      <c r="D4" s="178"/>
      <c r="E4" s="178"/>
      <c r="F4" s="178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55192762.310000002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1284741.24</v>
      </c>
      <c r="D15" s="18">
        <v>541982.42000000004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18100</v>
      </c>
      <c r="D20" s="18">
        <v>18100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20059.29</v>
      </c>
      <c r="D21" s="18">
        <v>20059.29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89494.73</v>
      </c>
      <c r="D23" s="18">
        <v>89494.73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259.39999999999998</v>
      </c>
      <c r="D24" s="18">
        <v>259.39999999999998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10501605.449999999</v>
      </c>
      <c r="D27" s="18">
        <v>10501605.449999999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194736750.75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82808653.659999996</v>
      </c>
      <c r="D57" s="144"/>
      <c r="E57" s="144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49282940.450000003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62645156.640000001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59663566.579999998</v>
      </c>
      <c r="D64" s="18">
        <f t="shared" ref="D64:E64" si="0">SUM(D65:D72)</f>
        <v>0</v>
      </c>
      <c r="E64" s="18">
        <f t="shared" si="0"/>
        <v>45730905.68</v>
      </c>
    </row>
    <row r="65" spans="1:9" x14ac:dyDescent="0.2">
      <c r="A65" s="16">
        <v>1241</v>
      </c>
      <c r="B65" s="14" t="s">
        <v>157</v>
      </c>
      <c r="C65" s="18">
        <v>8586236.2599999998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2168192.3199999998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844968.1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33197111.329999998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660327.9</v>
      </c>
      <c r="D69" s="18">
        <v>0</v>
      </c>
      <c r="E69" s="18">
        <v>45730905.68</v>
      </c>
    </row>
    <row r="70" spans="1:9" x14ac:dyDescent="0.2">
      <c r="A70" s="16">
        <v>1246</v>
      </c>
      <c r="B70" s="14" t="s">
        <v>162</v>
      </c>
      <c r="C70" s="18">
        <v>14206730.67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5640189.4600000009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5390367.7300000004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249821.73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745601.53</v>
      </c>
      <c r="D82" s="144"/>
      <c r="E82" s="144"/>
    </row>
    <row r="83" spans="1:8" x14ac:dyDescent="0.2">
      <c r="A83" s="16">
        <v>1271</v>
      </c>
      <c r="B83" s="14" t="s">
        <v>173</v>
      </c>
      <c r="C83" s="18">
        <v>745601.53</v>
      </c>
      <c r="D83" s="144"/>
      <c r="E83" s="144"/>
    </row>
    <row r="84" spans="1:8" x14ac:dyDescent="0.2">
      <c r="A84" s="16">
        <v>1272</v>
      </c>
      <c r="B84" s="14" t="s">
        <v>174</v>
      </c>
      <c r="C84" s="18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8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8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8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8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7314981.0899999999</v>
      </c>
      <c r="D110" s="18">
        <f>SUM(D111:D119)</f>
        <v>7314981.0899999999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-15707.11</v>
      </c>
      <c r="D111" s="18">
        <f>C111</f>
        <v>-15707.11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65">
        <v>429117.7</v>
      </c>
      <c r="D112" s="18">
        <f t="shared" ref="D112:D119" si="1">C112</f>
        <v>429117.7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2079011.47</v>
      </c>
      <c r="D113" s="18">
        <f t="shared" si="1"/>
        <v>2079011.47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4158342.98</v>
      </c>
      <c r="D117" s="18">
        <f t="shared" si="1"/>
        <v>4158342.98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664216.05000000005</v>
      </c>
      <c r="D119" s="18">
        <f t="shared" si="1"/>
        <v>664216.05000000005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4" t="s">
        <v>569</v>
      </c>
      <c r="B153" s="124"/>
      <c r="C153" s="124"/>
      <c r="D153" s="124"/>
      <c r="E153" s="124"/>
    </row>
    <row r="154" spans="1:5" x14ac:dyDescent="0.2">
      <c r="A154" s="125" t="s">
        <v>85</v>
      </c>
      <c r="B154" s="125" t="s">
        <v>82</v>
      </c>
      <c r="C154" s="125" t="s">
        <v>83</v>
      </c>
      <c r="D154" s="126" t="s">
        <v>86</v>
      </c>
      <c r="E154" s="126" t="s">
        <v>126</v>
      </c>
    </row>
    <row r="155" spans="1:5" x14ac:dyDescent="0.2">
      <c r="A155" s="127">
        <v>2170</v>
      </c>
      <c r="B155" s="128" t="s">
        <v>570</v>
      </c>
      <c r="C155" s="129">
        <f>SUM(C156:C158)</f>
        <v>0</v>
      </c>
      <c r="D155" s="128"/>
      <c r="E155" s="128"/>
    </row>
    <row r="156" spans="1:5" x14ac:dyDescent="0.2">
      <c r="A156" s="127">
        <v>2171</v>
      </c>
      <c r="B156" s="128" t="s">
        <v>571</v>
      </c>
      <c r="C156" s="129">
        <v>0</v>
      </c>
      <c r="D156" s="128"/>
      <c r="E156" s="128"/>
    </row>
    <row r="157" spans="1:5" x14ac:dyDescent="0.2">
      <c r="A157" s="127">
        <v>2172</v>
      </c>
      <c r="B157" s="128" t="s">
        <v>572</v>
      </c>
      <c r="C157" s="129">
        <v>0</v>
      </c>
      <c r="D157" s="128"/>
      <c r="E157" s="128"/>
    </row>
    <row r="158" spans="1:5" x14ac:dyDescent="0.2">
      <c r="A158" s="127">
        <v>2179</v>
      </c>
      <c r="B158" s="128" t="s">
        <v>573</v>
      </c>
      <c r="C158" s="129">
        <v>0</v>
      </c>
      <c r="D158" s="128"/>
      <c r="E158" s="128"/>
    </row>
    <row r="159" spans="1:5" x14ac:dyDescent="0.2">
      <c r="A159" s="127">
        <v>2260</v>
      </c>
      <c r="B159" s="128" t="s">
        <v>574</v>
      </c>
      <c r="C159" s="129">
        <f>SUM(C160:C163)</f>
        <v>0</v>
      </c>
      <c r="D159" s="128"/>
      <c r="E159" s="128"/>
    </row>
    <row r="160" spans="1:5" x14ac:dyDescent="0.2">
      <c r="A160" s="127">
        <v>2261</v>
      </c>
      <c r="B160" s="128" t="s">
        <v>575</v>
      </c>
      <c r="C160" s="129">
        <v>0</v>
      </c>
      <c r="D160" s="128"/>
      <c r="E160" s="128"/>
    </row>
    <row r="161" spans="1:5" x14ac:dyDescent="0.2">
      <c r="A161" s="127">
        <v>2262</v>
      </c>
      <c r="B161" s="128" t="s">
        <v>576</v>
      </c>
      <c r="C161" s="129">
        <v>0</v>
      </c>
      <c r="D161" s="128"/>
      <c r="E161" s="128"/>
    </row>
    <row r="162" spans="1:5" x14ac:dyDescent="0.2">
      <c r="A162" s="127">
        <v>2263</v>
      </c>
      <c r="B162" s="128" t="s">
        <v>577</v>
      </c>
      <c r="C162" s="129">
        <v>0</v>
      </c>
      <c r="D162" s="128"/>
      <c r="E162" s="128"/>
    </row>
    <row r="163" spans="1:5" x14ac:dyDescent="0.2">
      <c r="A163" s="127">
        <v>2269</v>
      </c>
      <c r="B163" s="128" t="s">
        <v>578</v>
      </c>
      <c r="C163" s="129">
        <v>0</v>
      </c>
      <c r="D163" s="128"/>
      <c r="E163" s="128"/>
    </row>
    <row r="164" spans="1:5" x14ac:dyDescent="0.2">
      <c r="A164" s="128"/>
      <c r="B164" s="128"/>
      <c r="C164" s="128"/>
      <c r="D164" s="128"/>
      <c r="E164" s="128"/>
    </row>
    <row r="165" spans="1:5" x14ac:dyDescent="0.2">
      <c r="A165" s="124" t="s">
        <v>579</v>
      </c>
      <c r="B165" s="124"/>
      <c r="C165" s="124"/>
      <c r="D165" s="124"/>
      <c r="E165" s="124"/>
    </row>
    <row r="166" spans="1:5" x14ac:dyDescent="0.2">
      <c r="A166" s="125" t="s">
        <v>85</v>
      </c>
      <c r="B166" s="125" t="s">
        <v>82</v>
      </c>
      <c r="C166" s="125" t="s">
        <v>83</v>
      </c>
      <c r="D166" s="126" t="s">
        <v>86</v>
      </c>
      <c r="E166" s="126" t="s">
        <v>126</v>
      </c>
    </row>
    <row r="167" spans="1:5" x14ac:dyDescent="0.2">
      <c r="A167" s="127">
        <v>2190</v>
      </c>
      <c r="B167" s="128" t="s">
        <v>580</v>
      </c>
      <c r="C167" s="129">
        <f>SUM(C168:C170)</f>
        <v>-3</v>
      </c>
      <c r="D167" s="128"/>
      <c r="E167" s="128"/>
    </row>
    <row r="168" spans="1:5" x14ac:dyDescent="0.2">
      <c r="A168" s="127">
        <v>2191</v>
      </c>
      <c r="B168" s="128" t="s">
        <v>581</v>
      </c>
      <c r="C168" s="129">
        <v>0</v>
      </c>
      <c r="D168" s="128"/>
      <c r="E168" s="128"/>
    </row>
    <row r="169" spans="1:5" x14ac:dyDescent="0.2">
      <c r="A169" s="127">
        <v>2192</v>
      </c>
      <c r="B169" s="128" t="s">
        <v>582</v>
      </c>
      <c r="C169" s="129">
        <v>0</v>
      </c>
      <c r="D169" s="128"/>
      <c r="E169" s="128"/>
    </row>
    <row r="170" spans="1:5" x14ac:dyDescent="0.2">
      <c r="A170" s="127">
        <v>2199</v>
      </c>
      <c r="B170" s="128" t="s">
        <v>217</v>
      </c>
      <c r="C170" s="129">
        <v>-3</v>
      </c>
      <c r="D170" s="128"/>
      <c r="E170" s="128"/>
    </row>
    <row r="171" spans="1:5" x14ac:dyDescent="0.2">
      <c r="A171" s="128"/>
      <c r="B171" s="128"/>
      <c r="C171" s="128"/>
      <c r="D171" s="128"/>
      <c r="E171" s="128"/>
    </row>
    <row r="172" spans="1:5" x14ac:dyDescent="0.2">
      <c r="A172" s="128"/>
      <c r="B172" s="128"/>
      <c r="C172" s="128"/>
      <c r="D172" s="128"/>
      <c r="E172" s="128"/>
    </row>
    <row r="173" spans="1:5" x14ac:dyDescent="0.2">
      <c r="A173" s="128"/>
      <c r="B173" s="128" t="s">
        <v>517</v>
      </c>
      <c r="C173" s="128"/>
      <c r="D173" s="128"/>
      <c r="E173" s="12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E28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9" t="s">
        <v>596</v>
      </c>
      <c r="B1" s="179"/>
      <c r="C1" s="179"/>
      <c r="D1" s="21" t="s">
        <v>497</v>
      </c>
      <c r="E1" s="22">
        <v>2024</v>
      </c>
    </row>
    <row r="2" spans="1:5" ht="18.95" customHeight="1" x14ac:dyDescent="0.2">
      <c r="A2" s="179" t="s">
        <v>503</v>
      </c>
      <c r="B2" s="179"/>
      <c r="C2" s="179"/>
      <c r="D2" s="21" t="s">
        <v>498</v>
      </c>
      <c r="E2" s="22" t="s">
        <v>500</v>
      </c>
    </row>
    <row r="3" spans="1:5" ht="18.95" customHeight="1" x14ac:dyDescent="0.2">
      <c r="A3" s="179" t="s">
        <v>601</v>
      </c>
      <c r="B3" s="179"/>
      <c r="C3" s="179"/>
      <c r="D3" s="21" t="s">
        <v>499</v>
      </c>
      <c r="E3" s="22">
        <v>3</v>
      </c>
    </row>
    <row r="4" spans="1:5" ht="18.95" customHeight="1" x14ac:dyDescent="0.2">
      <c r="A4" s="179" t="s">
        <v>515</v>
      </c>
      <c r="B4" s="179"/>
      <c r="C4" s="17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82188557.620000005</v>
      </c>
    </row>
    <row r="10" spans="1:5" x14ac:dyDescent="0.2">
      <c r="A10" s="27">
        <v>3120</v>
      </c>
      <c r="B10" s="23" t="s">
        <v>383</v>
      </c>
      <c r="C10" s="28">
        <v>8705184.7899999991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-3103738.54</v>
      </c>
    </row>
    <row r="16" spans="1:5" x14ac:dyDescent="0.2">
      <c r="A16" s="27">
        <v>3220</v>
      </c>
      <c r="B16" s="23" t="s">
        <v>387</v>
      </c>
      <c r="C16" s="28">
        <v>177086005.53999999</v>
      </c>
    </row>
    <row r="17" spans="1:3" x14ac:dyDescent="0.2">
      <c r="A17" s="27">
        <v>3230</v>
      </c>
      <c r="B17" s="23" t="s">
        <v>388</v>
      </c>
      <c r="C17" s="28">
        <f>SUM(C18:C21)</f>
        <v>-1011000</v>
      </c>
    </row>
    <row r="18" spans="1:3" x14ac:dyDescent="0.2">
      <c r="A18" s="27">
        <v>3231</v>
      </c>
      <c r="B18" s="23" t="s">
        <v>389</v>
      </c>
      <c r="C18" s="28">
        <v>-1011000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124" zoomScale="130" zoomScaleNormal="130" workbookViewId="0">
      <selection activeCell="C16" sqref="C16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9" t="s">
        <v>596</v>
      </c>
      <c r="B1" s="179"/>
      <c r="C1" s="179"/>
      <c r="D1" s="21" t="s">
        <v>497</v>
      </c>
      <c r="E1" s="22">
        <v>2024</v>
      </c>
    </row>
    <row r="2" spans="1:5" s="29" customFormat="1" ht="18.95" customHeight="1" x14ac:dyDescent="0.25">
      <c r="A2" s="179" t="s">
        <v>504</v>
      </c>
      <c r="B2" s="179"/>
      <c r="C2" s="179"/>
      <c r="D2" s="21" t="s">
        <v>498</v>
      </c>
      <c r="E2" s="22" t="s">
        <v>500</v>
      </c>
    </row>
    <row r="3" spans="1:5" s="29" customFormat="1" ht="18.95" customHeight="1" x14ac:dyDescent="0.25">
      <c r="A3" s="179" t="s">
        <v>601</v>
      </c>
      <c r="B3" s="179"/>
      <c r="C3" s="179"/>
      <c r="D3" s="21" t="s">
        <v>499</v>
      </c>
      <c r="E3" s="22">
        <v>3</v>
      </c>
    </row>
    <row r="4" spans="1:5" s="29" customFormat="1" ht="18.95" customHeight="1" x14ac:dyDescent="0.25">
      <c r="A4" s="179" t="s">
        <v>515</v>
      </c>
      <c r="B4" s="179"/>
      <c r="C4" s="17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6"/>
    </row>
    <row r="8" spans="1:5" x14ac:dyDescent="0.2">
      <c r="A8" s="26" t="s">
        <v>85</v>
      </c>
      <c r="B8" s="26" t="s">
        <v>82</v>
      </c>
      <c r="C8" s="82">
        <v>2024</v>
      </c>
      <c r="D8" s="82">
        <v>2023</v>
      </c>
      <c r="E8" s="157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8620430.7400000002</v>
      </c>
      <c r="D10" s="28">
        <v>10277987.050000001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55192762.310000002</v>
      </c>
      <c r="D12" s="28">
        <v>85238109.519999996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3">
        <f>SUM(C9:C15)</f>
        <v>63813193.050000004</v>
      </c>
      <c r="D16" s="83">
        <f>SUM(D9:D15)</f>
        <v>95516096.569999993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2">
        <v>2024</v>
      </c>
      <c r="D20" s="82">
        <v>2023</v>
      </c>
    </row>
    <row r="21" spans="1:4" x14ac:dyDescent="0.2">
      <c r="A21" s="34">
        <v>1230</v>
      </c>
      <c r="B21" s="35" t="s">
        <v>148</v>
      </c>
      <c r="C21" s="83">
        <f>SUM(C22:C28)</f>
        <v>155175438.55000001</v>
      </c>
      <c r="D21" s="83">
        <f>SUM(D22:D28)</f>
        <v>68977752.540000007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155175438.55000001</v>
      </c>
      <c r="D26" s="28">
        <v>68977752.540000007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3">
        <f>SUM(C30:C37)</f>
        <v>4246167.17</v>
      </c>
      <c r="D29" s="83">
        <f>SUM(D30:D37)</f>
        <v>2228790.4</v>
      </c>
    </row>
    <row r="30" spans="1:4" x14ac:dyDescent="0.2">
      <c r="A30" s="27">
        <v>1241</v>
      </c>
      <c r="B30" s="23" t="s">
        <v>157</v>
      </c>
      <c r="C30" s="28">
        <v>331347.17</v>
      </c>
      <c r="D30" s="28">
        <v>537034.65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18400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81934.8</v>
      </c>
    </row>
    <row r="33" spans="1:5" x14ac:dyDescent="0.2">
      <c r="A33" s="27">
        <v>1244</v>
      </c>
      <c r="B33" s="23" t="s">
        <v>160</v>
      </c>
      <c r="C33" s="28">
        <v>3799000</v>
      </c>
      <c r="D33" s="28">
        <v>1487733.95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115820</v>
      </c>
      <c r="D35" s="28">
        <v>103687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0">
        <v>1250</v>
      </c>
      <c r="B38" s="131" t="s">
        <v>166</v>
      </c>
      <c r="C38" s="132">
        <f>SUM(C39:C43)</f>
        <v>0</v>
      </c>
      <c r="D38" s="132">
        <f>SUM(D39:D43)</f>
        <v>0</v>
      </c>
    </row>
    <row r="39" spans="1:5" x14ac:dyDescent="0.2">
      <c r="A39" s="133">
        <v>1251</v>
      </c>
      <c r="B39" s="134" t="s">
        <v>167</v>
      </c>
      <c r="C39" s="135">
        <v>0</v>
      </c>
      <c r="D39" s="135">
        <v>0</v>
      </c>
    </row>
    <row r="40" spans="1:5" x14ac:dyDescent="0.2">
      <c r="A40" s="133">
        <v>1252</v>
      </c>
      <c r="B40" s="134" t="s">
        <v>168</v>
      </c>
      <c r="C40" s="135">
        <v>0</v>
      </c>
      <c r="D40" s="135">
        <v>0</v>
      </c>
    </row>
    <row r="41" spans="1:5" x14ac:dyDescent="0.2">
      <c r="A41" s="133">
        <v>1253</v>
      </c>
      <c r="B41" s="134" t="s">
        <v>169</v>
      </c>
      <c r="C41" s="135">
        <v>0</v>
      </c>
      <c r="D41" s="135">
        <v>0</v>
      </c>
    </row>
    <row r="42" spans="1:5" x14ac:dyDescent="0.2">
      <c r="A42" s="133">
        <v>1254</v>
      </c>
      <c r="B42" s="134" t="s">
        <v>170</v>
      </c>
      <c r="C42" s="135">
        <v>0</v>
      </c>
      <c r="D42" s="135">
        <v>0</v>
      </c>
    </row>
    <row r="43" spans="1:5" x14ac:dyDescent="0.2">
      <c r="A43" s="133">
        <v>1259</v>
      </c>
      <c r="B43" s="134" t="s">
        <v>171</v>
      </c>
      <c r="C43" s="135">
        <v>0</v>
      </c>
      <c r="D43" s="135">
        <v>0</v>
      </c>
    </row>
    <row r="44" spans="1:5" x14ac:dyDescent="0.2">
      <c r="B44" s="84" t="s">
        <v>519</v>
      </c>
      <c r="C44" s="83">
        <f>C21+C29+C38</f>
        <v>159421605.72</v>
      </c>
      <c r="D44" s="83">
        <f>D21+D29+D38</f>
        <v>71206542.940000013</v>
      </c>
    </row>
    <row r="45" spans="1:5" x14ac:dyDescent="0.2">
      <c r="E45" s="155"/>
    </row>
    <row r="46" spans="1:5" x14ac:dyDescent="0.2">
      <c r="A46" s="25" t="s">
        <v>591</v>
      </c>
      <c r="B46" s="25"/>
      <c r="C46" s="25"/>
      <c r="D46" s="25"/>
      <c r="E46" s="156"/>
    </row>
    <row r="47" spans="1:5" x14ac:dyDescent="0.2">
      <c r="A47" s="26" t="s">
        <v>85</v>
      </c>
      <c r="B47" s="26" t="s">
        <v>82</v>
      </c>
      <c r="C47" s="82">
        <v>2024</v>
      </c>
      <c r="D47" s="82">
        <v>2023</v>
      </c>
      <c r="E47" s="157"/>
    </row>
    <row r="48" spans="1:5" x14ac:dyDescent="0.2">
      <c r="A48" s="34">
        <v>3210</v>
      </c>
      <c r="B48" s="35" t="s">
        <v>520</v>
      </c>
      <c r="C48" s="83">
        <v>-3103738.54</v>
      </c>
      <c r="D48" s="83">
        <v>65957196.979999997</v>
      </c>
      <c r="E48" s="155"/>
    </row>
    <row r="49" spans="1:4" x14ac:dyDescent="0.2">
      <c r="A49" s="27"/>
      <c r="B49" s="84" t="s">
        <v>509</v>
      </c>
      <c r="C49" s="83">
        <f>C54+C66+C94+C97+C50</f>
        <v>101616929.57000001</v>
      </c>
      <c r="D49" s="83">
        <f>D54+D66+D94+D97+D50</f>
        <v>59381977.960000001</v>
      </c>
    </row>
    <row r="50" spans="1:4" x14ac:dyDescent="0.2">
      <c r="A50" s="99">
        <v>5100</v>
      </c>
      <c r="B50" s="100" t="s">
        <v>277</v>
      </c>
      <c r="C50" s="101">
        <f>SUM(C53+C51)</f>
        <v>0</v>
      </c>
      <c r="D50" s="101">
        <f>SUM(D53+D51)</f>
        <v>0</v>
      </c>
    </row>
    <row r="51" spans="1:4" x14ac:dyDescent="0.2">
      <c r="A51" s="138">
        <v>5120</v>
      </c>
      <c r="B51" s="152" t="s">
        <v>144</v>
      </c>
      <c r="C51" s="153">
        <f>C52</f>
        <v>0</v>
      </c>
      <c r="D51" s="153">
        <f>D52</f>
        <v>0</v>
      </c>
    </row>
    <row r="52" spans="1:4" x14ac:dyDescent="0.2">
      <c r="A52" s="127">
        <v>5120</v>
      </c>
      <c r="B52" s="154" t="s">
        <v>144</v>
      </c>
      <c r="C52" s="129">
        <v>0</v>
      </c>
      <c r="D52" s="129">
        <v>0</v>
      </c>
    </row>
    <row r="53" spans="1:4" x14ac:dyDescent="0.2">
      <c r="A53" s="102">
        <v>5130</v>
      </c>
      <c r="B53" s="103" t="s">
        <v>539</v>
      </c>
      <c r="C53" s="104">
        <v>0</v>
      </c>
      <c r="D53" s="104">
        <v>0</v>
      </c>
    </row>
    <row r="54" spans="1:4" x14ac:dyDescent="0.2">
      <c r="A54" s="34">
        <v>5400</v>
      </c>
      <c r="B54" s="35" t="s">
        <v>342</v>
      </c>
      <c r="C54" s="83">
        <f>C55+C57+C59+C61+C63</f>
        <v>0</v>
      </c>
      <c r="D54" s="83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3">
        <f>C67+C76+C79+C85</f>
        <v>49482.65</v>
      </c>
      <c r="D66" s="83">
        <f>D67+D76+D79+D85</f>
        <v>4625857.2399999993</v>
      </c>
    </row>
    <row r="67" spans="1:4" x14ac:dyDescent="0.2">
      <c r="A67" s="27">
        <v>5510</v>
      </c>
      <c r="B67" s="23" t="s">
        <v>357</v>
      </c>
      <c r="C67" s="28">
        <f>SUM(C68:C75)</f>
        <v>49482.65</v>
      </c>
      <c r="D67" s="28">
        <f>SUM(D68:D75)</f>
        <v>4625857.2399999993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2236718.0099999998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2100644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54471.06</v>
      </c>
    </row>
    <row r="75" spans="1:4" x14ac:dyDescent="0.2">
      <c r="A75" s="27">
        <v>5518</v>
      </c>
      <c r="B75" s="23" t="s">
        <v>41</v>
      </c>
      <c r="C75" s="28">
        <v>49482.65</v>
      </c>
      <c r="D75" s="28">
        <v>234024.17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3">
        <f>C95</f>
        <v>101143179.72</v>
      </c>
      <c r="D94" s="83">
        <f>D95</f>
        <v>48786364.850000001</v>
      </c>
    </row>
    <row r="95" spans="1:4" x14ac:dyDescent="0.2">
      <c r="A95" s="27">
        <v>5610</v>
      </c>
      <c r="B95" s="23" t="s">
        <v>381</v>
      </c>
      <c r="C95" s="28">
        <f>C96</f>
        <v>101143179.72</v>
      </c>
      <c r="D95" s="28">
        <f>D96</f>
        <v>48786364.850000001</v>
      </c>
    </row>
    <row r="96" spans="1:4" x14ac:dyDescent="0.2">
      <c r="A96" s="27">
        <v>5611</v>
      </c>
      <c r="B96" s="23" t="s">
        <v>382</v>
      </c>
      <c r="C96" s="28">
        <v>101143179.72</v>
      </c>
      <c r="D96" s="28">
        <v>48786364.850000001</v>
      </c>
    </row>
    <row r="97" spans="1:4" x14ac:dyDescent="0.2">
      <c r="A97" s="34">
        <v>2110</v>
      </c>
      <c r="B97" s="87" t="s">
        <v>521</v>
      </c>
      <c r="C97" s="83">
        <f>SUM(C98:C102)</f>
        <v>424267.20000000007</v>
      </c>
      <c r="D97" s="83">
        <f>SUM(D98:D102)</f>
        <v>5969755.8699999992</v>
      </c>
    </row>
    <row r="98" spans="1:4" x14ac:dyDescent="0.2">
      <c r="A98" s="27">
        <v>2111</v>
      </c>
      <c r="B98" s="23" t="s">
        <v>522</v>
      </c>
      <c r="C98" s="28">
        <v>-5425.2</v>
      </c>
      <c r="D98" s="28">
        <v>14092.99</v>
      </c>
    </row>
    <row r="99" spans="1:4" x14ac:dyDescent="0.2">
      <c r="A99" s="27">
        <v>2112</v>
      </c>
      <c r="B99" s="23" t="s">
        <v>523</v>
      </c>
      <c r="C99" s="28">
        <v>15849.67</v>
      </c>
      <c r="D99" s="28">
        <v>16956.810000000001</v>
      </c>
    </row>
    <row r="100" spans="1:4" x14ac:dyDescent="0.2">
      <c r="A100" s="27">
        <v>2112</v>
      </c>
      <c r="B100" s="23" t="s">
        <v>524</v>
      </c>
      <c r="C100" s="28">
        <v>288331.59000000003</v>
      </c>
      <c r="D100" s="28">
        <v>5924549.8499999996</v>
      </c>
    </row>
    <row r="101" spans="1:4" x14ac:dyDescent="0.2">
      <c r="A101" s="27">
        <v>2115</v>
      </c>
      <c r="B101" s="23" t="s">
        <v>525</v>
      </c>
      <c r="C101" s="28">
        <v>125511.14</v>
      </c>
      <c r="D101" s="28">
        <v>14156.22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4" t="s">
        <v>527</v>
      </c>
      <c r="C103" s="83">
        <f>+C104</f>
        <v>0</v>
      </c>
      <c r="D103" s="83">
        <f>+D104</f>
        <v>0</v>
      </c>
    </row>
    <row r="104" spans="1:4" x14ac:dyDescent="0.2">
      <c r="A104" s="99">
        <v>3100</v>
      </c>
      <c r="B104" s="105" t="s">
        <v>540</v>
      </c>
      <c r="C104" s="106">
        <f>SUM(C105:C108)</f>
        <v>0</v>
      </c>
      <c r="D104" s="106">
        <f>SUM(D105:D108)</f>
        <v>0</v>
      </c>
    </row>
    <row r="105" spans="1:4" x14ac:dyDescent="0.2">
      <c r="A105" s="102"/>
      <c r="B105" s="107" t="s">
        <v>541</v>
      </c>
      <c r="C105" s="108">
        <v>0</v>
      </c>
      <c r="D105" s="108">
        <v>0</v>
      </c>
    </row>
    <row r="106" spans="1:4" x14ac:dyDescent="0.2">
      <c r="A106" s="102"/>
      <c r="B106" s="107" t="s">
        <v>542</v>
      </c>
      <c r="C106" s="108">
        <v>0</v>
      </c>
      <c r="D106" s="108">
        <v>0</v>
      </c>
    </row>
    <row r="107" spans="1:4" x14ac:dyDescent="0.2">
      <c r="A107" s="102"/>
      <c r="B107" s="107" t="s">
        <v>543</v>
      </c>
      <c r="C107" s="108">
        <v>0</v>
      </c>
      <c r="D107" s="108">
        <v>0</v>
      </c>
    </row>
    <row r="108" spans="1:4" x14ac:dyDescent="0.2">
      <c r="A108" s="102"/>
      <c r="B108" s="107" t="s">
        <v>544</v>
      </c>
      <c r="C108" s="108">
        <v>0</v>
      </c>
      <c r="D108" s="108">
        <v>0</v>
      </c>
    </row>
    <row r="109" spans="1:4" x14ac:dyDescent="0.2">
      <c r="A109" s="102"/>
      <c r="B109" s="109" t="s">
        <v>545</v>
      </c>
      <c r="C109" s="101">
        <f>+C110</f>
        <v>0</v>
      </c>
      <c r="D109" s="101">
        <f>+D110</f>
        <v>0</v>
      </c>
    </row>
    <row r="110" spans="1:4" x14ac:dyDescent="0.2">
      <c r="A110" s="99">
        <v>1270</v>
      </c>
      <c r="B110" s="100" t="s">
        <v>172</v>
      </c>
      <c r="C110" s="106">
        <f>+C111</f>
        <v>0</v>
      </c>
      <c r="D110" s="106">
        <f>+D111</f>
        <v>0</v>
      </c>
    </row>
    <row r="111" spans="1:4" x14ac:dyDescent="0.2">
      <c r="A111" s="102">
        <v>1273</v>
      </c>
      <c r="B111" s="103" t="s">
        <v>546</v>
      </c>
      <c r="C111" s="108">
        <v>0</v>
      </c>
      <c r="D111" s="108">
        <v>0</v>
      </c>
    </row>
    <row r="112" spans="1:4" x14ac:dyDescent="0.2">
      <c r="A112" s="102"/>
      <c r="B112" s="109" t="s">
        <v>547</v>
      </c>
      <c r="C112" s="101">
        <f>+C113+C135</f>
        <v>0</v>
      </c>
      <c r="D112" s="101">
        <f>+D113+D135</f>
        <v>0</v>
      </c>
    </row>
    <row r="113" spans="1:4" x14ac:dyDescent="0.2">
      <c r="A113" s="99">
        <v>4300</v>
      </c>
      <c r="B113" s="105" t="s">
        <v>595</v>
      </c>
      <c r="C113" s="106">
        <f>C127+C114+C117+C123+C125</f>
        <v>0</v>
      </c>
      <c r="D113" s="110">
        <f>D127+D114+D117+D123+D125</f>
        <v>0</v>
      </c>
    </row>
    <row r="114" spans="1:4" x14ac:dyDescent="0.2">
      <c r="A114" s="99">
        <v>4310</v>
      </c>
      <c r="B114" s="105" t="s">
        <v>260</v>
      </c>
      <c r="C114" s="106">
        <f>SUM(C115:C116)</f>
        <v>0</v>
      </c>
      <c r="D114" s="106">
        <f>SUM(D115:D116)</f>
        <v>0</v>
      </c>
    </row>
    <row r="115" spans="1:4" x14ac:dyDescent="0.2">
      <c r="A115" s="102">
        <v>4311</v>
      </c>
      <c r="B115" s="107" t="s">
        <v>429</v>
      </c>
      <c r="C115" s="108">
        <v>0</v>
      </c>
      <c r="D115" s="151">
        <v>0</v>
      </c>
    </row>
    <row r="116" spans="1:4" x14ac:dyDescent="0.2">
      <c r="A116" s="102">
        <v>4319</v>
      </c>
      <c r="B116" s="107" t="s">
        <v>261</v>
      </c>
      <c r="C116" s="108">
        <v>0</v>
      </c>
      <c r="D116" s="151">
        <v>0</v>
      </c>
    </row>
    <row r="117" spans="1:4" x14ac:dyDescent="0.2">
      <c r="A117" s="99">
        <v>4320</v>
      </c>
      <c r="B117" s="105" t="s">
        <v>262</v>
      </c>
      <c r="C117" s="106">
        <f>SUM(C118:C122)</f>
        <v>0</v>
      </c>
      <c r="D117" s="106">
        <f>SUM(D118:D122)</f>
        <v>0</v>
      </c>
    </row>
    <row r="118" spans="1:4" x14ac:dyDescent="0.2">
      <c r="A118" s="102">
        <v>4321</v>
      </c>
      <c r="B118" s="107" t="s">
        <v>263</v>
      </c>
      <c r="C118" s="108">
        <v>0</v>
      </c>
      <c r="D118" s="151">
        <v>0</v>
      </c>
    </row>
    <row r="119" spans="1:4" x14ac:dyDescent="0.2">
      <c r="A119" s="102">
        <v>4322</v>
      </c>
      <c r="B119" s="107" t="s">
        <v>264</v>
      </c>
      <c r="C119" s="108">
        <v>0</v>
      </c>
      <c r="D119" s="151">
        <v>0</v>
      </c>
    </row>
    <row r="120" spans="1:4" x14ac:dyDescent="0.2">
      <c r="A120" s="102">
        <v>4323</v>
      </c>
      <c r="B120" s="107" t="s">
        <v>265</v>
      </c>
      <c r="C120" s="108">
        <v>0</v>
      </c>
      <c r="D120" s="151">
        <v>0</v>
      </c>
    </row>
    <row r="121" spans="1:4" x14ac:dyDescent="0.2">
      <c r="A121" s="102">
        <v>4324</v>
      </c>
      <c r="B121" s="107" t="s">
        <v>266</v>
      </c>
      <c r="C121" s="108">
        <v>0</v>
      </c>
      <c r="D121" s="151">
        <v>0</v>
      </c>
    </row>
    <row r="122" spans="1:4" x14ac:dyDescent="0.2">
      <c r="A122" s="102">
        <v>4325</v>
      </c>
      <c r="B122" s="107" t="s">
        <v>267</v>
      </c>
      <c r="C122" s="108">
        <v>0</v>
      </c>
      <c r="D122" s="151">
        <v>0</v>
      </c>
    </row>
    <row r="123" spans="1:4" x14ac:dyDescent="0.2">
      <c r="A123" s="99">
        <v>4330</v>
      </c>
      <c r="B123" s="105" t="s">
        <v>268</v>
      </c>
      <c r="C123" s="106">
        <f>C124</f>
        <v>0</v>
      </c>
      <c r="D123" s="106">
        <f>D124</f>
        <v>0</v>
      </c>
    </row>
    <row r="124" spans="1:4" x14ac:dyDescent="0.2">
      <c r="A124" s="102">
        <v>4331</v>
      </c>
      <c r="B124" s="107" t="s">
        <v>268</v>
      </c>
      <c r="C124" s="108">
        <v>0</v>
      </c>
      <c r="D124" s="151">
        <v>0</v>
      </c>
    </row>
    <row r="125" spans="1:4" x14ac:dyDescent="0.2">
      <c r="A125" s="99">
        <v>4340</v>
      </c>
      <c r="B125" s="105" t="s">
        <v>269</v>
      </c>
      <c r="C125" s="106">
        <f>C126</f>
        <v>0</v>
      </c>
      <c r="D125" s="106">
        <f>D126</f>
        <v>0</v>
      </c>
    </row>
    <row r="126" spans="1:4" x14ac:dyDescent="0.2">
      <c r="A126" s="102">
        <v>4341</v>
      </c>
      <c r="B126" s="107" t="s">
        <v>269</v>
      </c>
      <c r="C126" s="108">
        <v>0</v>
      </c>
      <c r="D126" s="151">
        <v>0</v>
      </c>
    </row>
    <row r="127" spans="1:4" x14ac:dyDescent="0.2">
      <c r="A127" s="138">
        <v>4390</v>
      </c>
      <c r="B127" s="139" t="s">
        <v>270</v>
      </c>
      <c r="C127" s="140">
        <f>SUM(C128:C134)</f>
        <v>0</v>
      </c>
      <c r="D127" s="140">
        <f>SUM(D128:D134)</f>
        <v>0</v>
      </c>
    </row>
    <row r="128" spans="1:4" x14ac:dyDescent="0.2">
      <c r="A128" s="80">
        <v>4392</v>
      </c>
      <c r="B128" s="136" t="s">
        <v>271</v>
      </c>
      <c r="C128" s="137">
        <v>0</v>
      </c>
      <c r="D128" s="137">
        <v>0</v>
      </c>
    </row>
    <row r="129" spans="1:4" x14ac:dyDescent="0.2">
      <c r="A129" s="80">
        <v>4393</v>
      </c>
      <c r="B129" s="136" t="s">
        <v>430</v>
      </c>
      <c r="C129" s="137">
        <v>0</v>
      </c>
      <c r="D129" s="137">
        <v>0</v>
      </c>
    </row>
    <row r="130" spans="1:4" x14ac:dyDescent="0.2">
      <c r="A130" s="80">
        <v>4394</v>
      </c>
      <c r="B130" s="136" t="s">
        <v>272</v>
      </c>
      <c r="C130" s="137">
        <v>0</v>
      </c>
      <c r="D130" s="137">
        <v>0</v>
      </c>
    </row>
    <row r="131" spans="1:4" x14ac:dyDescent="0.2">
      <c r="A131" s="80">
        <v>4395</v>
      </c>
      <c r="B131" s="136" t="s">
        <v>273</v>
      </c>
      <c r="C131" s="137">
        <v>0</v>
      </c>
      <c r="D131" s="137">
        <v>0</v>
      </c>
    </row>
    <row r="132" spans="1:4" x14ac:dyDescent="0.2">
      <c r="A132" s="80">
        <v>4396</v>
      </c>
      <c r="B132" s="136" t="s">
        <v>274</v>
      </c>
      <c r="C132" s="137">
        <v>0</v>
      </c>
      <c r="D132" s="137">
        <v>0</v>
      </c>
    </row>
    <row r="133" spans="1:4" x14ac:dyDescent="0.2">
      <c r="A133" s="80">
        <v>4397</v>
      </c>
      <c r="B133" s="136" t="s">
        <v>431</v>
      </c>
      <c r="C133" s="137">
        <v>0</v>
      </c>
      <c r="D133" s="137">
        <v>0</v>
      </c>
    </row>
    <row r="134" spans="1:4" x14ac:dyDescent="0.2">
      <c r="A134" s="102">
        <v>4399</v>
      </c>
      <c r="B134" s="107" t="s">
        <v>270</v>
      </c>
      <c r="C134" s="108">
        <v>0</v>
      </c>
      <c r="D134" s="108">
        <v>0</v>
      </c>
    </row>
    <row r="135" spans="1:4" x14ac:dyDescent="0.2">
      <c r="A135" s="34">
        <v>1120</v>
      </c>
      <c r="B135" s="87" t="s">
        <v>528</v>
      </c>
      <c r="C135" s="83">
        <f>SUM(C136:C144)</f>
        <v>0</v>
      </c>
      <c r="D135" s="83">
        <f>SUM(D136:D144)</f>
        <v>0</v>
      </c>
    </row>
    <row r="136" spans="1:4" x14ac:dyDescent="0.2">
      <c r="A136" s="27">
        <v>1124</v>
      </c>
      <c r="B136" s="88" t="s">
        <v>529</v>
      </c>
      <c r="C136" s="89">
        <v>0.08</v>
      </c>
      <c r="D136" s="28">
        <v>0.17</v>
      </c>
    </row>
    <row r="137" spans="1:4" x14ac:dyDescent="0.2">
      <c r="A137" s="27">
        <v>1124</v>
      </c>
      <c r="B137" s="88" t="s">
        <v>530</v>
      </c>
      <c r="C137" s="89">
        <v>0</v>
      </c>
      <c r="D137" s="28">
        <v>0</v>
      </c>
    </row>
    <row r="138" spans="1:4" x14ac:dyDescent="0.2">
      <c r="A138" s="27">
        <v>1124</v>
      </c>
      <c r="B138" s="88" t="s">
        <v>531</v>
      </c>
      <c r="C138" s="89">
        <v>0.02</v>
      </c>
      <c r="D138" s="28">
        <v>-0.02</v>
      </c>
    </row>
    <row r="139" spans="1:4" x14ac:dyDescent="0.2">
      <c r="A139" s="27">
        <v>1124</v>
      </c>
      <c r="B139" s="88" t="s">
        <v>532</v>
      </c>
      <c r="C139" s="89">
        <v>0.15</v>
      </c>
      <c r="D139" s="28">
        <v>-0.01</v>
      </c>
    </row>
    <row r="140" spans="1:4" x14ac:dyDescent="0.2">
      <c r="A140" s="27">
        <v>1124</v>
      </c>
      <c r="B140" s="88" t="s">
        <v>533</v>
      </c>
      <c r="C140" s="28">
        <v>-0.03</v>
      </c>
      <c r="D140" s="28">
        <v>-0.04</v>
      </c>
    </row>
    <row r="141" spans="1:4" x14ac:dyDescent="0.2">
      <c r="A141" s="27">
        <v>1124</v>
      </c>
      <c r="B141" s="88" t="s">
        <v>534</v>
      </c>
      <c r="C141" s="28">
        <v>-0.22</v>
      </c>
      <c r="D141" s="28">
        <v>-0.1</v>
      </c>
    </row>
    <row r="142" spans="1:4" x14ac:dyDescent="0.2">
      <c r="A142" s="27">
        <v>1122</v>
      </c>
      <c r="B142" s="88" t="s">
        <v>535</v>
      </c>
      <c r="C142" s="28">
        <v>0</v>
      </c>
      <c r="D142" s="28">
        <v>0</v>
      </c>
    </row>
    <row r="143" spans="1:4" x14ac:dyDescent="0.2">
      <c r="A143" s="27">
        <v>1122</v>
      </c>
      <c r="B143" s="88" t="s">
        <v>536</v>
      </c>
      <c r="C143" s="89">
        <v>0</v>
      </c>
      <c r="D143" s="28">
        <v>0</v>
      </c>
    </row>
    <row r="144" spans="1:4" x14ac:dyDescent="0.2">
      <c r="A144" s="27">
        <v>1122</v>
      </c>
      <c r="B144" s="88" t="s">
        <v>537</v>
      </c>
      <c r="C144" s="28">
        <v>0</v>
      </c>
      <c r="D144" s="28">
        <v>0</v>
      </c>
    </row>
    <row r="145" spans="1:4" x14ac:dyDescent="0.2">
      <c r="A145" s="27"/>
      <c r="B145" s="90" t="s">
        <v>538</v>
      </c>
      <c r="C145" s="83">
        <f>C48+C49+C103-C109-C112</f>
        <v>98513191.030000001</v>
      </c>
      <c r="D145" s="83">
        <f>D48+D49+D103-D109-D112</f>
        <v>125339174.94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sqref="A1:C21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80" t="s">
        <v>596</v>
      </c>
      <c r="B1" s="181"/>
      <c r="C1" s="182"/>
    </row>
    <row r="2" spans="1:3" s="30" customFormat="1" ht="18" customHeight="1" x14ac:dyDescent="0.25">
      <c r="A2" s="183" t="s">
        <v>505</v>
      </c>
      <c r="B2" s="184"/>
      <c r="C2" s="185"/>
    </row>
    <row r="3" spans="1:3" s="30" customFormat="1" ht="18" customHeight="1" x14ac:dyDescent="0.25">
      <c r="A3" s="183" t="s">
        <v>601</v>
      </c>
      <c r="B3" s="184"/>
      <c r="C3" s="185"/>
    </row>
    <row r="4" spans="1:3" s="32" customFormat="1" ht="18" customHeight="1" x14ac:dyDescent="0.2">
      <c r="A4" s="186" t="s">
        <v>506</v>
      </c>
      <c r="B4" s="187"/>
      <c r="C4" s="188"/>
    </row>
    <row r="5" spans="1:3" s="32" customFormat="1" ht="18" customHeight="1" x14ac:dyDescent="0.25">
      <c r="A5" s="189" t="s">
        <v>405</v>
      </c>
      <c r="B5" s="190"/>
      <c r="C5" s="146">
        <v>2024</v>
      </c>
    </row>
    <row r="6" spans="1:3" x14ac:dyDescent="0.2">
      <c r="A6" s="46" t="s">
        <v>434</v>
      </c>
      <c r="B6" s="46"/>
      <c r="C6" s="91">
        <v>286617739.06</v>
      </c>
    </row>
    <row r="7" spans="1:3" x14ac:dyDescent="0.2">
      <c r="A7" s="47"/>
      <c r="B7" s="48"/>
      <c r="C7" s="49"/>
    </row>
    <row r="8" spans="1:3" x14ac:dyDescent="0.2">
      <c r="A8" s="56" t="s">
        <v>435</v>
      </c>
      <c r="B8" s="56"/>
      <c r="C8" s="92">
        <f>SUM(C9:C14)</f>
        <v>0</v>
      </c>
    </row>
    <row r="9" spans="1:3" x14ac:dyDescent="0.2">
      <c r="A9" s="63" t="s">
        <v>436</v>
      </c>
      <c r="B9" s="62" t="s">
        <v>260</v>
      </c>
      <c r="C9" s="93">
        <v>0</v>
      </c>
    </row>
    <row r="10" spans="1:3" x14ac:dyDescent="0.2">
      <c r="A10" s="50" t="s">
        <v>437</v>
      </c>
      <c r="B10" s="51" t="s">
        <v>446</v>
      </c>
      <c r="C10" s="93">
        <v>0</v>
      </c>
    </row>
    <row r="11" spans="1:3" x14ac:dyDescent="0.2">
      <c r="A11" s="50" t="s">
        <v>438</v>
      </c>
      <c r="B11" s="51" t="s">
        <v>268</v>
      </c>
      <c r="C11" s="93">
        <v>0</v>
      </c>
    </row>
    <row r="12" spans="1:3" x14ac:dyDescent="0.2">
      <c r="A12" s="50" t="s">
        <v>439</v>
      </c>
      <c r="B12" s="51" t="s">
        <v>269</v>
      </c>
      <c r="C12" s="93">
        <v>0</v>
      </c>
    </row>
    <row r="13" spans="1:3" x14ac:dyDescent="0.2">
      <c r="A13" s="50" t="s">
        <v>440</v>
      </c>
      <c r="B13" s="51" t="s">
        <v>270</v>
      </c>
      <c r="C13" s="93">
        <v>0</v>
      </c>
    </row>
    <row r="14" spans="1:3" x14ac:dyDescent="0.2">
      <c r="A14" s="52" t="s">
        <v>441</v>
      </c>
      <c r="B14" s="53" t="s">
        <v>442</v>
      </c>
      <c r="C14" s="93">
        <v>0</v>
      </c>
    </row>
    <row r="15" spans="1:3" x14ac:dyDescent="0.2">
      <c r="A15" s="47"/>
      <c r="B15" s="54"/>
      <c r="C15" s="55"/>
    </row>
    <row r="16" spans="1:3" x14ac:dyDescent="0.2">
      <c r="A16" s="158" t="s">
        <v>597</v>
      </c>
      <c r="B16" s="48"/>
      <c r="C16" s="92">
        <f>SUM(C17:C19)</f>
        <v>0</v>
      </c>
    </row>
    <row r="17" spans="1:3" x14ac:dyDescent="0.2">
      <c r="A17" s="57">
        <v>3.1</v>
      </c>
      <c r="B17" s="51" t="s">
        <v>445</v>
      </c>
      <c r="C17" s="93">
        <v>0</v>
      </c>
    </row>
    <row r="18" spans="1:3" x14ac:dyDescent="0.2">
      <c r="A18" s="58">
        <v>3.2</v>
      </c>
      <c r="B18" s="51" t="s">
        <v>443</v>
      </c>
      <c r="C18" s="93">
        <v>0</v>
      </c>
    </row>
    <row r="19" spans="1:3" x14ac:dyDescent="0.2">
      <c r="A19" s="58">
        <v>3.3</v>
      </c>
      <c r="B19" s="53" t="s">
        <v>444</v>
      </c>
      <c r="C19" s="94">
        <v>0</v>
      </c>
    </row>
    <row r="20" spans="1:3" x14ac:dyDescent="0.2">
      <c r="A20" s="47"/>
      <c r="B20" s="59"/>
      <c r="C20" s="60"/>
    </row>
    <row r="21" spans="1:3" x14ac:dyDescent="0.2">
      <c r="A21" s="61" t="s">
        <v>548</v>
      </c>
      <c r="B21" s="61"/>
      <c r="C21" s="91">
        <f>C6+C8-C16</f>
        <v>286617739.06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sqref="A1:C40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91" t="s">
        <v>596</v>
      </c>
      <c r="B1" s="192"/>
      <c r="C1" s="193"/>
    </row>
    <row r="2" spans="1:3" s="33" customFormat="1" ht="18.95" customHeight="1" x14ac:dyDescent="0.25">
      <c r="A2" s="194" t="s">
        <v>507</v>
      </c>
      <c r="B2" s="195"/>
      <c r="C2" s="196"/>
    </row>
    <row r="3" spans="1:3" s="33" customFormat="1" ht="18.95" customHeight="1" x14ac:dyDescent="0.25">
      <c r="A3" s="194" t="s">
        <v>601</v>
      </c>
      <c r="B3" s="195"/>
      <c r="C3" s="196"/>
    </row>
    <row r="4" spans="1:3" x14ac:dyDescent="0.2">
      <c r="A4" s="186" t="s">
        <v>506</v>
      </c>
      <c r="B4" s="187"/>
      <c r="C4" s="188"/>
    </row>
    <row r="5" spans="1:3" ht="22.15" customHeight="1" x14ac:dyDescent="0.25">
      <c r="A5" s="189" t="s">
        <v>405</v>
      </c>
      <c r="B5" s="190"/>
      <c r="C5" s="146">
        <v>2024</v>
      </c>
    </row>
    <row r="6" spans="1:3" x14ac:dyDescent="0.2">
      <c r="A6" s="71" t="s">
        <v>447</v>
      </c>
      <c r="B6" s="46"/>
      <c r="C6" s="95">
        <v>351870134.76999998</v>
      </c>
    </row>
    <row r="7" spans="1:3" x14ac:dyDescent="0.2">
      <c r="A7" s="65"/>
      <c r="B7" s="48"/>
      <c r="C7" s="66"/>
    </row>
    <row r="8" spans="1:3" x14ac:dyDescent="0.2">
      <c r="A8" s="56" t="s">
        <v>448</v>
      </c>
      <c r="B8" s="67"/>
      <c r="C8" s="92">
        <f>SUM(C9:C29)</f>
        <v>163341319.53999999</v>
      </c>
    </row>
    <row r="9" spans="1:3" x14ac:dyDescent="0.2">
      <c r="A9" s="81">
        <v>2.1</v>
      </c>
      <c r="B9" s="72" t="s">
        <v>288</v>
      </c>
      <c r="C9" s="96">
        <v>0</v>
      </c>
    </row>
    <row r="10" spans="1:3" x14ac:dyDescent="0.2">
      <c r="A10" s="81">
        <v>2.2000000000000002</v>
      </c>
      <c r="B10" s="72" t="s">
        <v>285</v>
      </c>
      <c r="C10" s="96">
        <v>0</v>
      </c>
    </row>
    <row r="11" spans="1:3" x14ac:dyDescent="0.2">
      <c r="A11" s="77">
        <v>2.2999999999999998</v>
      </c>
      <c r="B11" s="64" t="s">
        <v>157</v>
      </c>
      <c r="C11" s="96">
        <v>331347.17</v>
      </c>
    </row>
    <row r="12" spans="1:3" x14ac:dyDescent="0.2">
      <c r="A12" s="77">
        <v>2.4</v>
      </c>
      <c r="B12" s="64" t="s">
        <v>158</v>
      </c>
      <c r="C12" s="96">
        <v>0</v>
      </c>
    </row>
    <row r="13" spans="1:3" x14ac:dyDescent="0.2">
      <c r="A13" s="77">
        <v>2.5</v>
      </c>
      <c r="B13" s="64" t="s">
        <v>159</v>
      </c>
      <c r="C13" s="96">
        <v>0</v>
      </c>
    </row>
    <row r="14" spans="1:3" x14ac:dyDescent="0.2">
      <c r="A14" s="77">
        <v>2.6</v>
      </c>
      <c r="B14" s="64" t="s">
        <v>160</v>
      </c>
      <c r="C14" s="96">
        <v>3799000</v>
      </c>
    </row>
    <row r="15" spans="1:3" x14ac:dyDescent="0.2">
      <c r="A15" s="77">
        <v>2.7</v>
      </c>
      <c r="B15" s="64" t="s">
        <v>161</v>
      </c>
      <c r="C15" s="96">
        <v>0</v>
      </c>
    </row>
    <row r="16" spans="1:3" x14ac:dyDescent="0.2">
      <c r="A16" s="77">
        <v>2.8</v>
      </c>
      <c r="B16" s="64" t="s">
        <v>162</v>
      </c>
      <c r="C16" s="96">
        <v>115820</v>
      </c>
    </row>
    <row r="17" spans="1:3" x14ac:dyDescent="0.2">
      <c r="A17" s="77">
        <v>2.9</v>
      </c>
      <c r="B17" s="64" t="s">
        <v>164</v>
      </c>
      <c r="C17" s="96">
        <v>0</v>
      </c>
    </row>
    <row r="18" spans="1:3" x14ac:dyDescent="0.2">
      <c r="A18" s="77" t="s">
        <v>449</v>
      </c>
      <c r="B18" s="64" t="s">
        <v>450</v>
      </c>
      <c r="C18" s="96">
        <v>0</v>
      </c>
    </row>
    <row r="19" spans="1:3" x14ac:dyDescent="0.2">
      <c r="A19" s="77" t="s">
        <v>475</v>
      </c>
      <c r="B19" s="64" t="s">
        <v>166</v>
      </c>
      <c r="C19" s="96">
        <v>0</v>
      </c>
    </row>
    <row r="20" spans="1:3" x14ac:dyDescent="0.2">
      <c r="A20" s="77" t="s">
        <v>476</v>
      </c>
      <c r="B20" s="64" t="s">
        <v>451</v>
      </c>
      <c r="C20" s="96">
        <v>159095152.37</v>
      </c>
    </row>
    <row r="21" spans="1:3" x14ac:dyDescent="0.2">
      <c r="A21" s="77" t="s">
        <v>477</v>
      </c>
      <c r="B21" s="64" t="s">
        <v>452</v>
      </c>
      <c r="C21" s="96">
        <v>0</v>
      </c>
    </row>
    <row r="22" spans="1:3" x14ac:dyDescent="0.2">
      <c r="A22" s="77" t="s">
        <v>478</v>
      </c>
      <c r="B22" s="64" t="s">
        <v>453</v>
      </c>
      <c r="C22" s="96">
        <v>0</v>
      </c>
    </row>
    <row r="23" spans="1:3" x14ac:dyDescent="0.2">
      <c r="A23" s="77" t="s">
        <v>454</v>
      </c>
      <c r="B23" s="64" t="s">
        <v>455</v>
      </c>
      <c r="C23" s="96">
        <v>0</v>
      </c>
    </row>
    <row r="24" spans="1:3" x14ac:dyDescent="0.2">
      <c r="A24" s="77" t="s">
        <v>456</v>
      </c>
      <c r="B24" s="64" t="s">
        <v>457</v>
      </c>
      <c r="C24" s="96">
        <v>0</v>
      </c>
    </row>
    <row r="25" spans="1:3" x14ac:dyDescent="0.2">
      <c r="A25" s="77" t="s">
        <v>458</v>
      </c>
      <c r="B25" s="64" t="s">
        <v>459</v>
      </c>
      <c r="C25" s="96">
        <v>0</v>
      </c>
    </row>
    <row r="26" spans="1:3" x14ac:dyDescent="0.2">
      <c r="A26" s="77" t="s">
        <v>460</v>
      </c>
      <c r="B26" s="64" t="s">
        <v>461</v>
      </c>
      <c r="C26" s="96">
        <v>0</v>
      </c>
    </row>
    <row r="27" spans="1:3" x14ac:dyDescent="0.2">
      <c r="A27" s="77" t="s">
        <v>462</v>
      </c>
      <c r="B27" s="64" t="s">
        <v>463</v>
      </c>
      <c r="C27" s="96">
        <v>0</v>
      </c>
    </row>
    <row r="28" spans="1:3" x14ac:dyDescent="0.2">
      <c r="A28" s="77" t="s">
        <v>464</v>
      </c>
      <c r="B28" s="64" t="s">
        <v>465</v>
      </c>
      <c r="C28" s="96">
        <v>0</v>
      </c>
    </row>
    <row r="29" spans="1:3" x14ac:dyDescent="0.2">
      <c r="A29" s="77" t="s">
        <v>466</v>
      </c>
      <c r="B29" s="72" t="s">
        <v>467</v>
      </c>
      <c r="C29" s="96">
        <v>0</v>
      </c>
    </row>
    <row r="30" spans="1:3" x14ac:dyDescent="0.2">
      <c r="A30" s="78"/>
      <c r="B30" s="73"/>
      <c r="C30" s="74"/>
    </row>
    <row r="31" spans="1:3" x14ac:dyDescent="0.2">
      <c r="A31" s="75" t="s">
        <v>468</v>
      </c>
      <c r="B31" s="76"/>
      <c r="C31" s="97">
        <f>SUM(C32:C38)</f>
        <v>101192662.37</v>
      </c>
    </row>
    <row r="32" spans="1:3" x14ac:dyDescent="0.2">
      <c r="A32" s="160" t="s">
        <v>469</v>
      </c>
      <c r="B32" s="159" t="s">
        <v>357</v>
      </c>
      <c r="C32" s="96">
        <v>49482.65</v>
      </c>
    </row>
    <row r="33" spans="1:3" x14ac:dyDescent="0.2">
      <c r="A33" s="160" t="s">
        <v>470</v>
      </c>
      <c r="B33" s="159" t="s">
        <v>40</v>
      </c>
      <c r="C33" s="96">
        <v>0</v>
      </c>
    </row>
    <row r="34" spans="1:3" x14ac:dyDescent="0.2">
      <c r="A34" s="160" t="s">
        <v>471</v>
      </c>
      <c r="B34" s="159" t="s">
        <v>367</v>
      </c>
      <c r="C34" s="96">
        <v>0</v>
      </c>
    </row>
    <row r="35" spans="1:3" x14ac:dyDescent="0.2">
      <c r="A35" s="160" t="s">
        <v>472</v>
      </c>
      <c r="B35" s="159" t="s">
        <v>373</v>
      </c>
      <c r="C35" s="96">
        <v>0</v>
      </c>
    </row>
    <row r="36" spans="1:3" x14ac:dyDescent="0.2">
      <c r="A36" s="160" t="s">
        <v>473</v>
      </c>
      <c r="B36" s="159" t="s">
        <v>381</v>
      </c>
      <c r="C36" s="96">
        <v>101143179.72</v>
      </c>
    </row>
    <row r="37" spans="1:3" x14ac:dyDescent="0.2">
      <c r="A37" s="160" t="s">
        <v>550</v>
      </c>
      <c r="B37" s="159" t="s">
        <v>598</v>
      </c>
      <c r="C37" s="96">
        <v>0</v>
      </c>
    </row>
    <row r="38" spans="1:3" x14ac:dyDescent="0.2">
      <c r="A38" s="160" t="s">
        <v>551</v>
      </c>
      <c r="B38" s="161" t="s">
        <v>474</v>
      </c>
      <c r="C38" s="98">
        <v>0</v>
      </c>
    </row>
    <row r="39" spans="1:3" x14ac:dyDescent="0.2">
      <c r="A39" s="65"/>
      <c r="B39" s="68"/>
      <c r="C39" s="69"/>
    </row>
    <row r="40" spans="1:3" x14ac:dyDescent="0.2">
      <c r="A40" s="70" t="s">
        <v>549</v>
      </c>
      <c r="B40" s="46"/>
      <c r="C40" s="91">
        <f>C6-C8+C31</f>
        <v>289721477.60000002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28" workbookViewId="0">
      <selection activeCell="C54" sqref="C54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9" t="s">
        <v>596</v>
      </c>
      <c r="B1" s="198"/>
      <c r="C1" s="198"/>
      <c r="D1" s="198"/>
      <c r="E1" s="198"/>
      <c r="F1" s="198"/>
      <c r="G1" s="21" t="s">
        <v>497</v>
      </c>
      <c r="H1" s="22">
        <v>2024</v>
      </c>
    </row>
    <row r="2" spans="1:10" ht="18.95" customHeight="1" x14ac:dyDescent="0.2">
      <c r="A2" s="179" t="s">
        <v>508</v>
      </c>
      <c r="B2" s="198"/>
      <c r="C2" s="198"/>
      <c r="D2" s="198"/>
      <c r="E2" s="198"/>
      <c r="F2" s="198"/>
      <c r="G2" s="21" t="s">
        <v>498</v>
      </c>
      <c r="H2" s="22" t="s">
        <v>500</v>
      </c>
    </row>
    <row r="3" spans="1:10" ht="18.95" customHeight="1" x14ac:dyDescent="0.2">
      <c r="A3" s="199" t="s">
        <v>601</v>
      </c>
      <c r="B3" s="200"/>
      <c r="C3" s="200"/>
      <c r="D3" s="200"/>
      <c r="E3" s="200"/>
      <c r="F3" s="200"/>
      <c r="G3" s="21" t="s">
        <v>499</v>
      </c>
      <c r="H3" s="22">
        <v>3</v>
      </c>
    </row>
    <row r="4" spans="1:10" x14ac:dyDescent="0.2">
      <c r="A4" s="199" t="str">
        <f>'Notas a los Edos Financieros'!A4</f>
        <v>(Cifras en Pesos)</v>
      </c>
      <c r="B4" s="200"/>
      <c r="C4" s="200"/>
      <c r="D4" s="200"/>
      <c r="E4" s="200"/>
      <c r="F4" s="200"/>
      <c r="G4" s="145"/>
      <c r="H4" s="145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3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128">
        <v>7630</v>
      </c>
      <c r="B34" s="163" t="s">
        <v>54</v>
      </c>
      <c r="C34" s="28">
        <v>2014770</v>
      </c>
      <c r="D34" s="129">
        <v>0</v>
      </c>
      <c r="E34" s="129">
        <v>0</v>
      </c>
      <c r="F34" s="28">
        <v>2014770</v>
      </c>
    </row>
    <row r="35" spans="1:6" x14ac:dyDescent="0.2">
      <c r="A35" s="128">
        <v>7640</v>
      </c>
      <c r="B35" s="163" t="s">
        <v>53</v>
      </c>
      <c r="C35" s="28">
        <v>-2014770</v>
      </c>
      <c r="D35" s="129">
        <v>0</v>
      </c>
      <c r="E35" s="129">
        <v>0</v>
      </c>
      <c r="F35" s="28">
        <v>-2014770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162" t="s">
        <v>599</v>
      </c>
    </row>
    <row r="38" spans="1:6" x14ac:dyDescent="0.2">
      <c r="C38" s="28"/>
      <c r="D38" s="28"/>
      <c r="E38" s="28"/>
      <c r="F38" s="28"/>
    </row>
    <row r="39" spans="1:6" x14ac:dyDescent="0.2">
      <c r="B39" s="197" t="s">
        <v>552</v>
      </c>
      <c r="C39" s="197"/>
      <c r="D39" s="28"/>
      <c r="E39" s="28"/>
      <c r="F39" s="28"/>
    </row>
    <row r="40" spans="1:6" x14ac:dyDescent="0.2">
      <c r="B40" s="141" t="s">
        <v>405</v>
      </c>
      <c r="C40" s="147">
        <f>H1</f>
        <v>2024</v>
      </c>
      <c r="D40" s="28"/>
      <c r="E40" s="28"/>
      <c r="F40" s="28"/>
    </row>
    <row r="41" spans="1:6" x14ac:dyDescent="0.2">
      <c r="A41" s="23">
        <v>8110</v>
      </c>
      <c r="B41" s="111" t="s">
        <v>52</v>
      </c>
      <c r="C41" s="112">
        <v>270188722.31999999</v>
      </c>
      <c r="D41" s="28"/>
      <c r="E41" s="28"/>
      <c r="F41" s="28"/>
    </row>
    <row r="42" spans="1:6" x14ac:dyDescent="0.2">
      <c r="A42" s="23">
        <v>8120</v>
      </c>
      <c r="B42" s="111" t="s">
        <v>51</v>
      </c>
      <c r="C42" s="112">
        <v>-59515181.979999997</v>
      </c>
      <c r="D42" s="28"/>
      <c r="E42" s="28"/>
      <c r="F42" s="28"/>
    </row>
    <row r="43" spans="1:6" x14ac:dyDescent="0.2">
      <c r="A43" s="23">
        <v>8130</v>
      </c>
      <c r="B43" s="111" t="s">
        <v>50</v>
      </c>
      <c r="C43" s="112">
        <v>75944198.719999999</v>
      </c>
      <c r="D43" s="28"/>
      <c r="E43" s="28"/>
      <c r="F43" s="28"/>
    </row>
    <row r="44" spans="1:6" x14ac:dyDescent="0.2">
      <c r="A44" s="23">
        <v>8140</v>
      </c>
      <c r="B44" s="111" t="s">
        <v>49</v>
      </c>
      <c r="C44" s="112">
        <v>-286617739.06</v>
      </c>
      <c r="D44" s="28"/>
      <c r="E44" s="28"/>
      <c r="F44" s="28"/>
    </row>
    <row r="45" spans="1:6" x14ac:dyDescent="0.2">
      <c r="A45" s="23">
        <v>8150</v>
      </c>
      <c r="B45" s="111" t="s">
        <v>48</v>
      </c>
      <c r="C45" s="112">
        <v>-286617739.06</v>
      </c>
      <c r="D45" s="28"/>
      <c r="E45" s="28"/>
      <c r="F45" s="28"/>
    </row>
    <row r="46" spans="1:6" x14ac:dyDescent="0.2">
      <c r="B46" s="142"/>
      <c r="C46" s="143"/>
      <c r="D46" s="28"/>
      <c r="E46" s="28"/>
      <c r="F46" s="28"/>
    </row>
    <row r="47" spans="1:6" x14ac:dyDescent="0.2">
      <c r="B47" s="149"/>
      <c r="C47" s="150"/>
      <c r="D47" s="28"/>
      <c r="E47" s="28"/>
      <c r="F47" s="28"/>
    </row>
    <row r="48" spans="1:6" x14ac:dyDescent="0.2">
      <c r="B48" s="197" t="s">
        <v>553</v>
      </c>
      <c r="C48" s="197"/>
    </row>
    <row r="49" spans="1:4" x14ac:dyDescent="0.2">
      <c r="B49" s="148" t="s">
        <v>405</v>
      </c>
      <c r="C49" s="147">
        <f>H1</f>
        <v>2024</v>
      </c>
    </row>
    <row r="50" spans="1:4" x14ac:dyDescent="0.2">
      <c r="A50" s="23">
        <v>8210</v>
      </c>
      <c r="B50" s="111" t="s">
        <v>47</v>
      </c>
      <c r="C50" s="113">
        <v>-270188722.31999999</v>
      </c>
      <c r="D50" s="28"/>
    </row>
    <row r="51" spans="1:4" x14ac:dyDescent="0.2">
      <c r="A51" s="23">
        <v>8220</v>
      </c>
      <c r="B51" s="111" t="s">
        <v>46</v>
      </c>
      <c r="C51" s="113">
        <v>38779478.729999997</v>
      </c>
    </row>
    <row r="52" spans="1:4" x14ac:dyDescent="0.2">
      <c r="A52" s="23">
        <v>8230</v>
      </c>
      <c r="B52" s="111" t="s">
        <v>600</v>
      </c>
      <c r="C52" s="113">
        <v>-208109846.88</v>
      </c>
    </row>
    <row r="53" spans="1:4" x14ac:dyDescent="0.2">
      <c r="A53" s="23">
        <v>8240</v>
      </c>
      <c r="B53" s="111" t="s">
        <v>45</v>
      </c>
      <c r="C53" s="113">
        <v>89186188.170000002</v>
      </c>
    </row>
    <row r="54" spans="1:4" x14ac:dyDescent="0.2">
      <c r="A54" s="23">
        <v>8250</v>
      </c>
      <c r="B54" s="111" t="s">
        <v>44</v>
      </c>
      <c r="C54" s="113">
        <v>351870134.76999998</v>
      </c>
    </row>
    <row r="55" spans="1:4" x14ac:dyDescent="0.2">
      <c r="A55" s="23">
        <v>8260</v>
      </c>
      <c r="B55" s="111" t="s">
        <v>43</v>
      </c>
      <c r="C55" s="113">
        <v>2675882.02</v>
      </c>
    </row>
    <row r="56" spans="1:4" x14ac:dyDescent="0.2">
      <c r="A56" s="23">
        <v>8270</v>
      </c>
      <c r="B56" s="111" t="s">
        <v>42</v>
      </c>
      <c r="C56" s="113">
        <v>347526153.75</v>
      </c>
    </row>
    <row r="58" spans="1:4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2024-07-19T21:19:26Z</cp:lastPrinted>
  <dcterms:created xsi:type="dcterms:W3CDTF">2012-12-11T20:36:24Z</dcterms:created>
  <dcterms:modified xsi:type="dcterms:W3CDTF">2024-10-08T02:15:25Z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